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9200" windowHeight="11505"/>
  </bookViews>
  <sheets>
    <sheet name="Rekapitulace stavby" sheetId="1" r:id="rId1"/>
    <sheet name="SO103 - SO 103 - KOMUNIKACE" sheetId="2" r:id="rId2"/>
    <sheet name="VRN - VRN - Všeobecné prá..." sheetId="3" r:id="rId3"/>
    <sheet name="SO 181 - SO 181 - Přechod..." sheetId="4" r:id="rId4"/>
    <sheet name="Pokyny pro vyplnění" sheetId="5" r:id="rId5"/>
  </sheets>
  <definedNames>
    <definedName name="_xlnm._FilterDatabase" localSheetId="3" hidden="1">'SO 181 - SO 181 - Přechod...'!$C$81:$K$99</definedName>
    <definedName name="_xlnm._FilterDatabase" localSheetId="1" hidden="1">'SO103 - SO 103 - KOMUNIKACE'!$C$83:$K$437</definedName>
    <definedName name="_xlnm._FilterDatabase" localSheetId="2" hidden="1">'VRN - VRN - Všeobecné prá...'!$C$81:$K$97</definedName>
    <definedName name="_xlnm.Print_Titles" localSheetId="0">'Rekapitulace stavby'!$49:$49</definedName>
    <definedName name="_xlnm.Print_Titles" localSheetId="3">'SO 181 - SO 181 - Přechod...'!$81:$81</definedName>
    <definedName name="_xlnm.Print_Titles" localSheetId="1">'SO103 - SO 103 - KOMUNIKACE'!$83:$83</definedName>
    <definedName name="_xlnm.Print_Titles" localSheetId="2">'VRN - VRN - Všeobecné prá...'!$81:$81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  <definedName name="_xlnm.Print_Area" localSheetId="3">'SO 181 - SO 181 - Přechod...'!$C$4:$J$36,'SO 181 - SO 181 - Přechod...'!$C$42:$J$63,'SO 181 - SO 181 - Přechod...'!$C$69:$K$99</definedName>
    <definedName name="_xlnm.Print_Area" localSheetId="1">'SO103 - SO 103 - KOMUNIKACE'!$C$4:$J$36,'SO103 - SO 103 - KOMUNIKACE'!$C$42:$J$65,'SO103 - SO 103 - KOMUNIKACE'!$C$71:$K$437</definedName>
    <definedName name="_xlnm.Print_Area" localSheetId="2">'VRN - VRN - Všeobecné prá...'!$C$4:$J$36,'VRN - VRN - Všeobecné prá...'!$C$42:$J$63,'VRN - VRN - Všeobecné prá...'!$C$69:$K$97</definedName>
  </definedNames>
  <calcPr calcId="162913"/>
</workbook>
</file>

<file path=xl/calcChain.xml><?xml version="1.0" encoding="utf-8"?>
<calcChain xmlns="http://schemas.openxmlformats.org/spreadsheetml/2006/main">
  <c r="AY54" i="1" l="1"/>
  <c r="AX54" i="1"/>
  <c r="BI98" i="4"/>
  <c r="BH98" i="4"/>
  <c r="BG98" i="4"/>
  <c r="BF98" i="4"/>
  <c r="T98" i="4"/>
  <c r="T97" i="4"/>
  <c r="R98" i="4"/>
  <c r="R97" i="4"/>
  <c r="P98" i="4"/>
  <c r="P97" i="4"/>
  <c r="BK98" i="4"/>
  <c r="BK97" i="4" s="1"/>
  <c r="J97" i="4" s="1"/>
  <c r="J62" i="4" s="1"/>
  <c r="J98" i="4"/>
  <c r="BE98" i="4" s="1"/>
  <c r="BI96" i="4"/>
  <c r="BH96" i="4"/>
  <c r="BG96" i="4"/>
  <c r="BF96" i="4"/>
  <c r="T96" i="4"/>
  <c r="T95" i="4"/>
  <c r="R96" i="4"/>
  <c r="R95" i="4" s="1"/>
  <c r="R91" i="4" s="1"/>
  <c r="P96" i="4"/>
  <c r="P95" i="4"/>
  <c r="BK96" i="4"/>
  <c r="BK95" i="4" s="1"/>
  <c r="J95" i="4" s="1"/>
  <c r="J61" i="4" s="1"/>
  <c r="J96" i="4"/>
  <c r="BE96" i="4" s="1"/>
  <c r="BI93" i="4"/>
  <c r="BH93" i="4"/>
  <c r="F33" i="4" s="1"/>
  <c r="BC54" i="1" s="1"/>
  <c r="BG93" i="4"/>
  <c r="BF93" i="4"/>
  <c r="T93" i="4"/>
  <c r="T92" i="4"/>
  <c r="T91" i="4" s="1"/>
  <c r="R93" i="4"/>
  <c r="R92" i="4"/>
  <c r="P93" i="4"/>
  <c r="P92" i="4" s="1"/>
  <c r="P91" i="4" s="1"/>
  <c r="BK93" i="4"/>
  <c r="BK92" i="4" s="1"/>
  <c r="J93" i="4"/>
  <c r="BE93" i="4" s="1"/>
  <c r="BI88" i="4"/>
  <c r="BH88" i="4"/>
  <c r="BG88" i="4"/>
  <c r="BF88" i="4"/>
  <c r="T88" i="4"/>
  <c r="R88" i="4"/>
  <c r="P88" i="4"/>
  <c r="BK88" i="4"/>
  <c r="J88" i="4"/>
  <c r="BE88" i="4" s="1"/>
  <c r="BI85" i="4"/>
  <c r="F34" i="4"/>
  <c r="BD54" i="1" s="1"/>
  <c r="BH85" i="4"/>
  <c r="BG85" i="4"/>
  <c r="F32" i="4" s="1"/>
  <c r="BB54" i="1" s="1"/>
  <c r="BF85" i="4"/>
  <c r="J31" i="4" s="1"/>
  <c r="AW54" i="1" s="1"/>
  <c r="T85" i="4"/>
  <c r="T84" i="4" s="1"/>
  <c r="T83" i="4" s="1"/>
  <c r="T82" i="4" s="1"/>
  <c r="R85" i="4"/>
  <c r="R84" i="4" s="1"/>
  <c r="R83" i="4" s="1"/>
  <c r="R82" i="4" s="1"/>
  <c r="P85" i="4"/>
  <c r="P84" i="4" s="1"/>
  <c r="P83" i="4" s="1"/>
  <c r="P82" i="4" s="1"/>
  <c r="AU54" i="1" s="1"/>
  <c r="BK85" i="4"/>
  <c r="BK84" i="4" s="1"/>
  <c r="J85" i="4"/>
  <c r="BE85" i="4" s="1"/>
  <c r="F76" i="4"/>
  <c r="E74" i="4"/>
  <c r="F49" i="4"/>
  <c r="E47" i="4"/>
  <c r="J21" i="4"/>
  <c r="E21" i="4"/>
  <c r="J78" i="4" s="1"/>
  <c r="J51" i="4"/>
  <c r="J20" i="4"/>
  <c r="J18" i="4"/>
  <c r="E18" i="4"/>
  <c r="F79" i="4"/>
  <c r="F52" i="4"/>
  <c r="J17" i="4"/>
  <c r="J15" i="4"/>
  <c r="E15" i="4"/>
  <c r="F78" i="4" s="1"/>
  <c r="J14" i="4"/>
  <c r="J12" i="4"/>
  <c r="J76" i="4" s="1"/>
  <c r="E7" i="4"/>
  <c r="E72" i="4"/>
  <c r="E45" i="4"/>
  <c r="AY53" i="1"/>
  <c r="AX53" i="1"/>
  <c r="BI97" i="3"/>
  <c r="BH97" i="3"/>
  <c r="BG97" i="3"/>
  <c r="BF97" i="3"/>
  <c r="T97" i="3"/>
  <c r="T96" i="3" s="1"/>
  <c r="R97" i="3"/>
  <c r="R96" i="3" s="1"/>
  <c r="P97" i="3"/>
  <c r="P96" i="3" s="1"/>
  <c r="BK97" i="3"/>
  <c r="BK96" i="3" s="1"/>
  <c r="J96" i="3" s="1"/>
  <c r="J62" i="3" s="1"/>
  <c r="J97" i="3"/>
  <c r="BE97" i="3"/>
  <c r="BI95" i="3"/>
  <c r="BH95" i="3"/>
  <c r="BG95" i="3"/>
  <c r="BF95" i="3"/>
  <c r="T95" i="3"/>
  <c r="T94" i="3" s="1"/>
  <c r="R95" i="3"/>
  <c r="R94" i="3" s="1"/>
  <c r="P95" i="3"/>
  <c r="P94" i="3" s="1"/>
  <c r="BK95" i="3"/>
  <c r="BK94" i="3" s="1"/>
  <c r="J94" i="3" s="1"/>
  <c r="J61" i="3" s="1"/>
  <c r="J95" i="3"/>
  <c r="BE95" i="3"/>
  <c r="BI93" i="3"/>
  <c r="BH93" i="3"/>
  <c r="BG93" i="3"/>
  <c r="BF93" i="3"/>
  <c r="T93" i="3"/>
  <c r="T92" i="3" s="1"/>
  <c r="R93" i="3"/>
  <c r="R92" i="3" s="1"/>
  <c r="P93" i="3"/>
  <c r="P92" i="3" s="1"/>
  <c r="BK93" i="3"/>
  <c r="BK92" i="3" s="1"/>
  <c r="J92" i="3" s="1"/>
  <c r="J60" i="3" s="1"/>
  <c r="J93" i="3"/>
  <c r="BE93" i="3"/>
  <c r="BI91" i="3"/>
  <c r="BH91" i="3"/>
  <c r="BG91" i="3"/>
  <c r="BF91" i="3"/>
  <c r="T91" i="3"/>
  <c r="T90" i="3" s="1"/>
  <c r="R91" i="3"/>
  <c r="R90" i="3" s="1"/>
  <c r="P91" i="3"/>
  <c r="P90" i="3" s="1"/>
  <c r="BK91" i="3"/>
  <c r="BK90" i="3" s="1"/>
  <c r="J90" i="3" s="1"/>
  <c r="J59" i="3" s="1"/>
  <c r="J91" i="3"/>
  <c r="BE91" i="3"/>
  <c r="BI89" i="3"/>
  <c r="BH89" i="3"/>
  <c r="BG89" i="3"/>
  <c r="BF89" i="3"/>
  <c r="T89" i="3"/>
  <c r="R89" i="3"/>
  <c r="P89" i="3"/>
  <c r="BK89" i="3"/>
  <c r="J89" i="3"/>
  <c r="BE89" i="3" s="1"/>
  <c r="BI88" i="3"/>
  <c r="BH88" i="3"/>
  <c r="BG88" i="3"/>
  <c r="BF88" i="3"/>
  <c r="T88" i="3"/>
  <c r="R88" i="3"/>
  <c r="P88" i="3"/>
  <c r="BK88" i="3"/>
  <c r="J88" i="3"/>
  <c r="BE88" i="3" s="1"/>
  <c r="BI87" i="3"/>
  <c r="BH87" i="3"/>
  <c r="BG87" i="3"/>
  <c r="BF87" i="3"/>
  <c r="T87" i="3"/>
  <c r="R87" i="3"/>
  <c r="P87" i="3"/>
  <c r="BK87" i="3"/>
  <c r="J87" i="3"/>
  <c r="BE87" i="3" s="1"/>
  <c r="BI86" i="3"/>
  <c r="BH86" i="3"/>
  <c r="BG86" i="3"/>
  <c r="F32" i="3" s="1"/>
  <c r="BB53" i="1" s="1"/>
  <c r="BF86" i="3"/>
  <c r="T86" i="3"/>
  <c r="R86" i="3"/>
  <c r="P86" i="3"/>
  <c r="BK86" i="3"/>
  <c r="J86" i="3"/>
  <c r="BE86" i="3"/>
  <c r="BI85" i="3"/>
  <c r="F34" i="3" s="1"/>
  <c r="BD53" i="1" s="1"/>
  <c r="BH85" i="3"/>
  <c r="F33" i="3"/>
  <c r="BC53" i="1" s="1"/>
  <c r="BG85" i="3"/>
  <c r="BF85" i="3"/>
  <c r="J31" i="3"/>
  <c r="AW53" i="1" s="1"/>
  <c r="F31" i="3"/>
  <c r="BA53" i="1" s="1"/>
  <c r="T85" i="3"/>
  <c r="T84" i="3" s="1"/>
  <c r="R85" i="3"/>
  <c r="R84" i="3" s="1"/>
  <c r="R83" i="3" s="1"/>
  <c r="R82" i="3" s="1"/>
  <c r="P85" i="3"/>
  <c r="P84" i="3" s="1"/>
  <c r="P83" i="3" s="1"/>
  <c r="P82" i="3" s="1"/>
  <c r="AU53" i="1" s="1"/>
  <c r="BK85" i="3"/>
  <c r="BK84" i="3"/>
  <c r="J84" i="3" s="1"/>
  <c r="J58" i="3" s="1"/>
  <c r="J85" i="3"/>
  <c r="BE85" i="3"/>
  <c r="F30" i="3" s="1"/>
  <c r="AZ53" i="1" s="1"/>
  <c r="F76" i="3"/>
  <c r="E74" i="3"/>
  <c r="F49" i="3"/>
  <c r="E47" i="3"/>
  <c r="J21" i="3"/>
  <c r="E21" i="3"/>
  <c r="J51" i="3" s="1"/>
  <c r="J78" i="3"/>
  <c r="J20" i="3"/>
  <c r="J18" i="3"/>
  <c r="E18" i="3"/>
  <c r="F79" i="3" s="1"/>
  <c r="J17" i="3"/>
  <c r="J15" i="3"/>
  <c r="E15" i="3"/>
  <c r="F78" i="3"/>
  <c r="F51" i="3"/>
  <c r="J14" i="3"/>
  <c r="J12" i="3"/>
  <c r="J76" i="3"/>
  <c r="J49" i="3"/>
  <c r="E7" i="3"/>
  <c r="E72" i="3" s="1"/>
  <c r="AY52" i="1"/>
  <c r="AX52" i="1"/>
  <c r="BI437" i="2"/>
  <c r="BH437" i="2"/>
  <c r="BG437" i="2"/>
  <c r="BF437" i="2"/>
  <c r="T437" i="2"/>
  <c r="T436" i="2"/>
  <c r="R437" i="2"/>
  <c r="R436" i="2"/>
  <c r="P437" i="2"/>
  <c r="P436" i="2"/>
  <c r="BK437" i="2"/>
  <c r="BK436" i="2"/>
  <c r="J436" i="2" s="1"/>
  <c r="J64" i="2" s="1"/>
  <c r="J437" i="2"/>
  <c r="BE437" i="2"/>
  <c r="BI433" i="2"/>
  <c r="BH433" i="2"/>
  <c r="BG433" i="2"/>
  <c r="BF433" i="2"/>
  <c r="T433" i="2"/>
  <c r="R433" i="2"/>
  <c r="P433" i="2"/>
  <c r="BK433" i="2"/>
  <c r="J433" i="2"/>
  <c r="BE433" i="2"/>
  <c r="BI430" i="2"/>
  <c r="BH430" i="2"/>
  <c r="BG430" i="2"/>
  <c r="BF430" i="2"/>
  <c r="T430" i="2"/>
  <c r="R430" i="2"/>
  <c r="P430" i="2"/>
  <c r="BK430" i="2"/>
  <c r="J430" i="2"/>
  <c r="BE430" i="2"/>
  <c r="BI427" i="2"/>
  <c r="BH427" i="2"/>
  <c r="BG427" i="2"/>
  <c r="BF427" i="2"/>
  <c r="T427" i="2"/>
  <c r="R427" i="2"/>
  <c r="P427" i="2"/>
  <c r="BK427" i="2"/>
  <c r="J427" i="2"/>
  <c r="BE427" i="2"/>
  <c r="BI424" i="2"/>
  <c r="BH424" i="2"/>
  <c r="BG424" i="2"/>
  <c r="BF424" i="2"/>
  <c r="T424" i="2"/>
  <c r="R424" i="2"/>
  <c r="P424" i="2"/>
  <c r="BK424" i="2"/>
  <c r="J424" i="2"/>
  <c r="BE424" i="2"/>
  <c r="BI419" i="2"/>
  <c r="BH419" i="2"/>
  <c r="BG419" i="2"/>
  <c r="BF419" i="2"/>
  <c r="T419" i="2"/>
  <c r="R419" i="2"/>
  <c r="P419" i="2"/>
  <c r="BK419" i="2"/>
  <c r="J419" i="2"/>
  <c r="BE419" i="2"/>
  <c r="BI414" i="2"/>
  <c r="BH414" i="2"/>
  <c r="BG414" i="2"/>
  <c r="BF414" i="2"/>
  <c r="T414" i="2"/>
  <c r="R414" i="2"/>
  <c r="P414" i="2"/>
  <c r="BK414" i="2"/>
  <c r="J414" i="2"/>
  <c r="BE414" i="2"/>
  <c r="BI408" i="2"/>
  <c r="BH408" i="2"/>
  <c r="BG408" i="2"/>
  <c r="BF408" i="2"/>
  <c r="T408" i="2"/>
  <c r="R408" i="2"/>
  <c r="P408" i="2"/>
  <c r="BK408" i="2"/>
  <c r="J408" i="2"/>
  <c r="BE408" i="2"/>
  <c r="BI403" i="2"/>
  <c r="BH403" i="2"/>
  <c r="BG403" i="2"/>
  <c r="BF403" i="2"/>
  <c r="T403" i="2"/>
  <c r="R403" i="2"/>
  <c r="R391" i="2" s="1"/>
  <c r="P403" i="2"/>
  <c r="BK403" i="2"/>
  <c r="J403" i="2"/>
  <c r="BE403" i="2"/>
  <c r="BI397" i="2"/>
  <c r="BH397" i="2"/>
  <c r="BG397" i="2"/>
  <c r="BF397" i="2"/>
  <c r="T397" i="2"/>
  <c r="R397" i="2"/>
  <c r="P397" i="2"/>
  <c r="BK397" i="2"/>
  <c r="BK391" i="2" s="1"/>
  <c r="J391" i="2" s="1"/>
  <c r="J63" i="2" s="1"/>
  <c r="J397" i="2"/>
  <c r="BE397" i="2"/>
  <c r="BI392" i="2"/>
  <c r="BH392" i="2"/>
  <c r="BG392" i="2"/>
  <c r="BF392" i="2"/>
  <c r="T392" i="2"/>
  <c r="T391" i="2"/>
  <c r="R392" i="2"/>
  <c r="P392" i="2"/>
  <c r="P391" i="2"/>
  <c r="BK392" i="2"/>
  <c r="J392" i="2"/>
  <c r="BE392" i="2" s="1"/>
  <c r="BI388" i="2"/>
  <c r="BH388" i="2"/>
  <c r="BG388" i="2"/>
  <c r="BF388" i="2"/>
  <c r="T388" i="2"/>
  <c r="R388" i="2"/>
  <c r="P388" i="2"/>
  <c r="BK388" i="2"/>
  <c r="J388" i="2"/>
  <c r="BE388" i="2"/>
  <c r="BI385" i="2"/>
  <c r="BH385" i="2"/>
  <c r="BG385" i="2"/>
  <c r="BF385" i="2"/>
  <c r="T385" i="2"/>
  <c r="R385" i="2"/>
  <c r="P385" i="2"/>
  <c r="BK385" i="2"/>
  <c r="J385" i="2"/>
  <c r="BE385" i="2"/>
  <c r="BI382" i="2"/>
  <c r="BH382" i="2"/>
  <c r="BG382" i="2"/>
  <c r="BF382" i="2"/>
  <c r="T382" i="2"/>
  <c r="R382" i="2"/>
  <c r="P382" i="2"/>
  <c r="BK382" i="2"/>
  <c r="J382" i="2"/>
  <c r="BE382" i="2"/>
  <c r="BI379" i="2"/>
  <c r="BH379" i="2"/>
  <c r="BG379" i="2"/>
  <c r="BF379" i="2"/>
  <c r="T379" i="2"/>
  <c r="R379" i="2"/>
  <c r="P379" i="2"/>
  <c r="BK379" i="2"/>
  <c r="J379" i="2"/>
  <c r="BE379" i="2"/>
  <c r="BI376" i="2"/>
  <c r="BH376" i="2"/>
  <c r="BG376" i="2"/>
  <c r="BF376" i="2"/>
  <c r="T376" i="2"/>
  <c r="R376" i="2"/>
  <c r="P376" i="2"/>
  <c r="BK376" i="2"/>
  <c r="J376" i="2"/>
  <c r="BE376" i="2"/>
  <c r="BI373" i="2"/>
  <c r="BH373" i="2"/>
  <c r="BG373" i="2"/>
  <c r="BF373" i="2"/>
  <c r="T373" i="2"/>
  <c r="R373" i="2"/>
  <c r="P373" i="2"/>
  <c r="BK373" i="2"/>
  <c r="J373" i="2"/>
  <c r="BE373" i="2"/>
  <c r="BI370" i="2"/>
  <c r="BH370" i="2"/>
  <c r="BG370" i="2"/>
  <c r="BF370" i="2"/>
  <c r="T370" i="2"/>
  <c r="R370" i="2"/>
  <c r="P370" i="2"/>
  <c r="BK370" i="2"/>
  <c r="J370" i="2"/>
  <c r="BE370" i="2"/>
  <c r="BI367" i="2"/>
  <c r="BH367" i="2"/>
  <c r="BG367" i="2"/>
  <c r="BF367" i="2"/>
  <c r="T367" i="2"/>
  <c r="R367" i="2"/>
  <c r="P367" i="2"/>
  <c r="BK367" i="2"/>
  <c r="J367" i="2"/>
  <c r="BE367" i="2"/>
  <c r="BI363" i="2"/>
  <c r="BH363" i="2"/>
  <c r="BG363" i="2"/>
  <c r="BF363" i="2"/>
  <c r="T363" i="2"/>
  <c r="R363" i="2"/>
  <c r="P363" i="2"/>
  <c r="BK363" i="2"/>
  <c r="J363" i="2"/>
  <c r="BE363" i="2"/>
  <c r="BI360" i="2"/>
  <c r="BH360" i="2"/>
  <c r="BG360" i="2"/>
  <c r="BF360" i="2"/>
  <c r="T360" i="2"/>
  <c r="R360" i="2"/>
  <c r="P360" i="2"/>
  <c r="BK360" i="2"/>
  <c r="J360" i="2"/>
  <c r="BE360" i="2"/>
  <c r="BI357" i="2"/>
  <c r="BH357" i="2"/>
  <c r="BG357" i="2"/>
  <c r="BF357" i="2"/>
  <c r="T357" i="2"/>
  <c r="R357" i="2"/>
  <c r="P357" i="2"/>
  <c r="BK357" i="2"/>
  <c r="J357" i="2"/>
  <c r="BE357" i="2"/>
  <c r="BI354" i="2"/>
  <c r="BH354" i="2"/>
  <c r="BG354" i="2"/>
  <c r="BF354" i="2"/>
  <c r="T354" i="2"/>
  <c r="R354" i="2"/>
  <c r="P354" i="2"/>
  <c r="BK354" i="2"/>
  <c r="J354" i="2"/>
  <c r="BE354" i="2"/>
  <c r="BI351" i="2"/>
  <c r="BH351" i="2"/>
  <c r="BG351" i="2"/>
  <c r="BF351" i="2"/>
  <c r="T351" i="2"/>
  <c r="R351" i="2"/>
  <c r="P351" i="2"/>
  <c r="BK351" i="2"/>
  <c r="J351" i="2"/>
  <c r="BE351" i="2"/>
  <c r="BI348" i="2"/>
  <c r="BH348" i="2"/>
  <c r="BG348" i="2"/>
  <c r="BF348" i="2"/>
  <c r="T348" i="2"/>
  <c r="R348" i="2"/>
  <c r="P348" i="2"/>
  <c r="BK348" i="2"/>
  <c r="J348" i="2"/>
  <c r="BE348" i="2"/>
  <c r="BI342" i="2"/>
  <c r="BH342" i="2"/>
  <c r="BG342" i="2"/>
  <c r="BF342" i="2"/>
  <c r="T342" i="2"/>
  <c r="R342" i="2"/>
  <c r="P342" i="2"/>
  <c r="BK342" i="2"/>
  <c r="J342" i="2"/>
  <c r="BE342" i="2"/>
  <c r="BI338" i="2"/>
  <c r="BH338" i="2"/>
  <c r="BG338" i="2"/>
  <c r="BF338" i="2"/>
  <c r="T338" i="2"/>
  <c r="R338" i="2"/>
  <c r="P338" i="2"/>
  <c r="BK338" i="2"/>
  <c r="J338" i="2"/>
  <c r="BE338" i="2"/>
  <c r="BI334" i="2"/>
  <c r="BH334" i="2"/>
  <c r="BG334" i="2"/>
  <c r="BF334" i="2"/>
  <c r="T334" i="2"/>
  <c r="R334" i="2"/>
  <c r="P334" i="2"/>
  <c r="BK334" i="2"/>
  <c r="J334" i="2"/>
  <c r="BE334" i="2"/>
  <c r="BI331" i="2"/>
  <c r="BH331" i="2"/>
  <c r="BG331" i="2"/>
  <c r="BF331" i="2"/>
  <c r="T331" i="2"/>
  <c r="R331" i="2"/>
  <c r="P331" i="2"/>
  <c r="BK331" i="2"/>
  <c r="J331" i="2"/>
  <c r="BE331" i="2"/>
  <c r="BI328" i="2"/>
  <c r="BH328" i="2"/>
  <c r="BG328" i="2"/>
  <c r="BF328" i="2"/>
  <c r="T328" i="2"/>
  <c r="R328" i="2"/>
  <c r="P328" i="2"/>
  <c r="BK328" i="2"/>
  <c r="J328" i="2"/>
  <c r="BE328" i="2"/>
  <c r="BI325" i="2"/>
  <c r="BH325" i="2"/>
  <c r="BG325" i="2"/>
  <c r="BF325" i="2"/>
  <c r="T325" i="2"/>
  <c r="R325" i="2"/>
  <c r="P325" i="2"/>
  <c r="BK325" i="2"/>
  <c r="J325" i="2"/>
  <c r="BE325" i="2"/>
  <c r="BI322" i="2"/>
  <c r="BH322" i="2"/>
  <c r="BG322" i="2"/>
  <c r="BF322" i="2"/>
  <c r="T322" i="2"/>
  <c r="R322" i="2"/>
  <c r="P322" i="2"/>
  <c r="BK322" i="2"/>
  <c r="J322" i="2"/>
  <c r="BE322" i="2"/>
  <c r="BI319" i="2"/>
  <c r="BH319" i="2"/>
  <c r="BG319" i="2"/>
  <c r="BF319" i="2"/>
  <c r="T319" i="2"/>
  <c r="R319" i="2"/>
  <c r="P319" i="2"/>
  <c r="BK319" i="2"/>
  <c r="J319" i="2"/>
  <c r="BE319" i="2"/>
  <c r="BI316" i="2"/>
  <c r="BH316" i="2"/>
  <c r="BG316" i="2"/>
  <c r="BF316" i="2"/>
  <c r="T316" i="2"/>
  <c r="R316" i="2"/>
  <c r="P316" i="2"/>
  <c r="BK316" i="2"/>
  <c r="J316" i="2"/>
  <c r="BE316" i="2"/>
  <c r="BI313" i="2"/>
  <c r="BH313" i="2"/>
  <c r="BG313" i="2"/>
  <c r="BF313" i="2"/>
  <c r="T313" i="2"/>
  <c r="R313" i="2"/>
  <c r="P313" i="2"/>
  <c r="BK313" i="2"/>
  <c r="J313" i="2"/>
  <c r="BE313" i="2"/>
  <c r="BI312" i="2"/>
  <c r="BH312" i="2"/>
  <c r="BG312" i="2"/>
  <c r="BF312" i="2"/>
  <c r="T312" i="2"/>
  <c r="R312" i="2"/>
  <c r="P312" i="2"/>
  <c r="BK312" i="2"/>
  <c r="J312" i="2"/>
  <c r="BE312" i="2"/>
  <c r="BI309" i="2"/>
  <c r="BH309" i="2"/>
  <c r="BG309" i="2"/>
  <c r="BF309" i="2"/>
  <c r="T309" i="2"/>
  <c r="R309" i="2"/>
  <c r="P309" i="2"/>
  <c r="BK309" i="2"/>
  <c r="J309" i="2"/>
  <c r="BE309" i="2"/>
  <c r="BI305" i="2"/>
  <c r="BH305" i="2"/>
  <c r="BG305" i="2"/>
  <c r="BF305" i="2"/>
  <c r="T305" i="2"/>
  <c r="R305" i="2"/>
  <c r="R297" i="2" s="1"/>
  <c r="P305" i="2"/>
  <c r="BK305" i="2"/>
  <c r="J305" i="2"/>
  <c r="BE305" i="2"/>
  <c r="BI301" i="2"/>
  <c r="BH301" i="2"/>
  <c r="BG301" i="2"/>
  <c r="BF301" i="2"/>
  <c r="T301" i="2"/>
  <c r="R301" i="2"/>
  <c r="P301" i="2"/>
  <c r="BK301" i="2"/>
  <c r="BK297" i="2" s="1"/>
  <c r="J297" i="2" s="1"/>
  <c r="J62" i="2" s="1"/>
  <c r="J301" i="2"/>
  <c r="BE301" i="2"/>
  <c r="BI298" i="2"/>
  <c r="BH298" i="2"/>
  <c r="BG298" i="2"/>
  <c r="BF298" i="2"/>
  <c r="T298" i="2"/>
  <c r="T297" i="2"/>
  <c r="R298" i="2"/>
  <c r="P298" i="2"/>
  <c r="P297" i="2"/>
  <c r="BK298" i="2"/>
  <c r="J298" i="2"/>
  <c r="BE298" i="2" s="1"/>
  <c r="BI296" i="2"/>
  <c r="BH296" i="2"/>
  <c r="BG296" i="2"/>
  <c r="BF296" i="2"/>
  <c r="T296" i="2"/>
  <c r="R296" i="2"/>
  <c r="P296" i="2"/>
  <c r="BK296" i="2"/>
  <c r="J296" i="2"/>
  <c r="BE296" i="2"/>
  <c r="BI295" i="2"/>
  <c r="BH295" i="2"/>
  <c r="BG295" i="2"/>
  <c r="BF295" i="2"/>
  <c r="T295" i="2"/>
  <c r="R295" i="2"/>
  <c r="P295" i="2"/>
  <c r="BK295" i="2"/>
  <c r="J295" i="2"/>
  <c r="BE295" i="2"/>
  <c r="BI294" i="2"/>
  <c r="BH294" i="2"/>
  <c r="BG294" i="2"/>
  <c r="BF294" i="2"/>
  <c r="T294" i="2"/>
  <c r="R294" i="2"/>
  <c r="P294" i="2"/>
  <c r="BK294" i="2"/>
  <c r="J294" i="2"/>
  <c r="BE294" i="2"/>
  <c r="BI293" i="2"/>
  <c r="BH293" i="2"/>
  <c r="BG293" i="2"/>
  <c r="BF293" i="2"/>
  <c r="T293" i="2"/>
  <c r="R293" i="2"/>
  <c r="P293" i="2"/>
  <c r="BK293" i="2"/>
  <c r="J293" i="2"/>
  <c r="BE293" i="2"/>
  <c r="BI292" i="2"/>
  <c r="BH292" i="2"/>
  <c r="BG292" i="2"/>
  <c r="BF292" i="2"/>
  <c r="T292" i="2"/>
  <c r="R292" i="2"/>
  <c r="P292" i="2"/>
  <c r="BK292" i="2"/>
  <c r="J292" i="2"/>
  <c r="BE292" i="2"/>
  <c r="BI291" i="2"/>
  <c r="BH291" i="2"/>
  <c r="BG291" i="2"/>
  <c r="BF291" i="2"/>
  <c r="T291" i="2"/>
  <c r="R291" i="2"/>
  <c r="P291" i="2"/>
  <c r="BK291" i="2"/>
  <c r="J291" i="2"/>
  <c r="BE291" i="2"/>
  <c r="BI290" i="2"/>
  <c r="BH290" i="2"/>
  <c r="BG290" i="2"/>
  <c r="BF290" i="2"/>
  <c r="T290" i="2"/>
  <c r="R290" i="2"/>
  <c r="P290" i="2"/>
  <c r="BK290" i="2"/>
  <c r="J290" i="2"/>
  <c r="BE290" i="2"/>
  <c r="BI289" i="2"/>
  <c r="BH289" i="2"/>
  <c r="BG289" i="2"/>
  <c r="BF289" i="2"/>
  <c r="T289" i="2"/>
  <c r="R289" i="2"/>
  <c r="P289" i="2"/>
  <c r="BK289" i="2"/>
  <c r="J289" i="2"/>
  <c r="BE289" i="2"/>
  <c r="BI288" i="2"/>
  <c r="BH288" i="2"/>
  <c r="BG288" i="2"/>
  <c r="BF288" i="2"/>
  <c r="T288" i="2"/>
  <c r="R288" i="2"/>
  <c r="P288" i="2"/>
  <c r="BK288" i="2"/>
  <c r="J288" i="2"/>
  <c r="BE288" i="2"/>
  <c r="BI287" i="2"/>
  <c r="BH287" i="2"/>
  <c r="BG287" i="2"/>
  <c r="BF287" i="2"/>
  <c r="T287" i="2"/>
  <c r="T286" i="2"/>
  <c r="R287" i="2"/>
  <c r="R286" i="2"/>
  <c r="P287" i="2"/>
  <c r="P286" i="2"/>
  <c r="BK287" i="2"/>
  <c r="BK286" i="2"/>
  <c r="J286" i="2" s="1"/>
  <c r="J61" i="2" s="1"/>
  <c r="J287" i="2"/>
  <c r="BE287" i="2" s="1"/>
  <c r="BI282" i="2"/>
  <c r="BH282" i="2"/>
  <c r="BG282" i="2"/>
  <c r="BF282" i="2"/>
  <c r="T282" i="2"/>
  <c r="R282" i="2"/>
  <c r="P282" i="2"/>
  <c r="BK282" i="2"/>
  <c r="J282" i="2"/>
  <c r="BE282" i="2"/>
  <c r="BI278" i="2"/>
  <c r="BH278" i="2"/>
  <c r="BG278" i="2"/>
  <c r="BF278" i="2"/>
  <c r="T278" i="2"/>
  <c r="R278" i="2"/>
  <c r="P278" i="2"/>
  <c r="BK278" i="2"/>
  <c r="J278" i="2"/>
  <c r="BE278" i="2"/>
  <c r="BI274" i="2"/>
  <c r="BH274" i="2"/>
  <c r="BG274" i="2"/>
  <c r="BF274" i="2"/>
  <c r="T274" i="2"/>
  <c r="R274" i="2"/>
  <c r="P274" i="2"/>
  <c r="BK274" i="2"/>
  <c r="J274" i="2"/>
  <c r="BE274" i="2"/>
  <c r="BI268" i="2"/>
  <c r="BH268" i="2"/>
  <c r="BG268" i="2"/>
  <c r="BF268" i="2"/>
  <c r="T268" i="2"/>
  <c r="R268" i="2"/>
  <c r="P268" i="2"/>
  <c r="BK268" i="2"/>
  <c r="J268" i="2"/>
  <c r="BE268" i="2"/>
  <c r="BI265" i="2"/>
  <c r="BH265" i="2"/>
  <c r="BG265" i="2"/>
  <c r="BF265" i="2"/>
  <c r="T265" i="2"/>
  <c r="R265" i="2"/>
  <c r="P265" i="2"/>
  <c r="BK265" i="2"/>
  <c r="J265" i="2"/>
  <c r="BE265" i="2"/>
  <c r="BI262" i="2"/>
  <c r="BH262" i="2"/>
  <c r="BG262" i="2"/>
  <c r="BF262" i="2"/>
  <c r="T262" i="2"/>
  <c r="R262" i="2"/>
  <c r="P262" i="2"/>
  <c r="BK262" i="2"/>
  <c r="J262" i="2"/>
  <c r="BE262" i="2"/>
  <c r="BI259" i="2"/>
  <c r="BH259" i="2"/>
  <c r="BG259" i="2"/>
  <c r="BF259" i="2"/>
  <c r="T259" i="2"/>
  <c r="R259" i="2"/>
  <c r="P259" i="2"/>
  <c r="BK259" i="2"/>
  <c r="J259" i="2"/>
  <c r="BE259" i="2"/>
  <c r="BI256" i="2"/>
  <c r="BH256" i="2"/>
  <c r="BG256" i="2"/>
  <c r="BF256" i="2"/>
  <c r="T256" i="2"/>
  <c r="R256" i="2"/>
  <c r="P256" i="2"/>
  <c r="BK256" i="2"/>
  <c r="J256" i="2"/>
  <c r="BE256" i="2"/>
  <c r="BI253" i="2"/>
  <c r="BH253" i="2"/>
  <c r="BG253" i="2"/>
  <c r="BF253" i="2"/>
  <c r="T253" i="2"/>
  <c r="R253" i="2"/>
  <c r="P253" i="2"/>
  <c r="BK253" i="2"/>
  <c r="J253" i="2"/>
  <c r="BE253" i="2"/>
  <c r="BI250" i="2"/>
  <c r="BH250" i="2"/>
  <c r="BG250" i="2"/>
  <c r="BF250" i="2"/>
  <c r="T250" i="2"/>
  <c r="R250" i="2"/>
  <c r="P250" i="2"/>
  <c r="BK250" i="2"/>
  <c r="J250" i="2"/>
  <c r="BE250" i="2"/>
  <c r="BI247" i="2"/>
  <c r="BH247" i="2"/>
  <c r="BG247" i="2"/>
  <c r="BF247" i="2"/>
  <c r="T247" i="2"/>
  <c r="T246" i="2"/>
  <c r="R247" i="2"/>
  <c r="R246" i="2"/>
  <c r="P247" i="2"/>
  <c r="P246" i="2"/>
  <c r="BK247" i="2"/>
  <c r="BK246" i="2"/>
  <c r="J246" i="2" s="1"/>
  <c r="J60" i="2" s="1"/>
  <c r="J247" i="2"/>
  <c r="BE247" i="2" s="1"/>
  <c r="BI243" i="2"/>
  <c r="BH243" i="2"/>
  <c r="BG243" i="2"/>
  <c r="BF243" i="2"/>
  <c r="T243" i="2"/>
  <c r="R243" i="2"/>
  <c r="P243" i="2"/>
  <c r="BK243" i="2"/>
  <c r="J243" i="2"/>
  <c r="BE243" i="2"/>
  <c r="BI240" i="2"/>
  <c r="BH240" i="2"/>
  <c r="BG240" i="2"/>
  <c r="BF240" i="2"/>
  <c r="T240" i="2"/>
  <c r="R240" i="2"/>
  <c r="R233" i="2" s="1"/>
  <c r="P240" i="2"/>
  <c r="BK240" i="2"/>
  <c r="J240" i="2"/>
  <c r="BE240" i="2"/>
  <c r="BI238" i="2"/>
  <c r="BH238" i="2"/>
  <c r="BG238" i="2"/>
  <c r="BF238" i="2"/>
  <c r="T238" i="2"/>
  <c r="R238" i="2"/>
  <c r="P238" i="2"/>
  <c r="BK238" i="2"/>
  <c r="BK233" i="2" s="1"/>
  <c r="J233" i="2" s="1"/>
  <c r="J59" i="2" s="1"/>
  <c r="J238" i="2"/>
  <c r="BE238" i="2"/>
  <c r="BI234" i="2"/>
  <c r="BH234" i="2"/>
  <c r="BG234" i="2"/>
  <c r="BF234" i="2"/>
  <c r="T234" i="2"/>
  <c r="T233" i="2"/>
  <c r="R234" i="2"/>
  <c r="P234" i="2"/>
  <c r="P233" i="2"/>
  <c r="BK234" i="2"/>
  <c r="J234" i="2"/>
  <c r="BE234" i="2" s="1"/>
  <c r="BI229" i="2"/>
  <c r="BH229" i="2"/>
  <c r="BG229" i="2"/>
  <c r="BF229" i="2"/>
  <c r="T229" i="2"/>
  <c r="R229" i="2"/>
  <c r="P229" i="2"/>
  <c r="BK229" i="2"/>
  <c r="J229" i="2"/>
  <c r="BE229" i="2"/>
  <c r="BI225" i="2"/>
  <c r="BH225" i="2"/>
  <c r="BG225" i="2"/>
  <c r="BF225" i="2"/>
  <c r="T225" i="2"/>
  <c r="R225" i="2"/>
  <c r="P225" i="2"/>
  <c r="BK225" i="2"/>
  <c r="J225" i="2"/>
  <c r="BE225" i="2"/>
  <c r="BI221" i="2"/>
  <c r="BH221" i="2"/>
  <c r="BG221" i="2"/>
  <c r="BF221" i="2"/>
  <c r="T221" i="2"/>
  <c r="R221" i="2"/>
  <c r="P221" i="2"/>
  <c r="BK221" i="2"/>
  <c r="J221" i="2"/>
  <c r="BE221" i="2"/>
  <c r="BI218" i="2"/>
  <c r="BH218" i="2"/>
  <c r="BG218" i="2"/>
  <c r="BF218" i="2"/>
  <c r="T218" i="2"/>
  <c r="R218" i="2"/>
  <c r="P218" i="2"/>
  <c r="BK218" i="2"/>
  <c r="J218" i="2"/>
  <c r="BE218" i="2"/>
  <c r="BI215" i="2"/>
  <c r="BH215" i="2"/>
  <c r="BG215" i="2"/>
  <c r="BF215" i="2"/>
  <c r="T215" i="2"/>
  <c r="R215" i="2"/>
  <c r="P215" i="2"/>
  <c r="BK215" i="2"/>
  <c r="J215" i="2"/>
  <c r="BE215" i="2"/>
  <c r="BI213" i="2"/>
  <c r="BH213" i="2"/>
  <c r="BG213" i="2"/>
  <c r="BF213" i="2"/>
  <c r="T213" i="2"/>
  <c r="R213" i="2"/>
  <c r="P213" i="2"/>
  <c r="BK213" i="2"/>
  <c r="J213" i="2"/>
  <c r="BE213" i="2"/>
  <c r="BI210" i="2"/>
  <c r="BH210" i="2"/>
  <c r="BG210" i="2"/>
  <c r="BF210" i="2"/>
  <c r="T210" i="2"/>
  <c r="R210" i="2"/>
  <c r="P210" i="2"/>
  <c r="BK210" i="2"/>
  <c r="J210" i="2"/>
  <c r="BE210" i="2"/>
  <c r="BI207" i="2"/>
  <c r="BH207" i="2"/>
  <c r="BG207" i="2"/>
  <c r="BF207" i="2"/>
  <c r="T207" i="2"/>
  <c r="R207" i="2"/>
  <c r="P207" i="2"/>
  <c r="BK207" i="2"/>
  <c r="J207" i="2"/>
  <c r="BE207" i="2"/>
  <c r="BI204" i="2"/>
  <c r="BH204" i="2"/>
  <c r="BG204" i="2"/>
  <c r="BF204" i="2"/>
  <c r="T204" i="2"/>
  <c r="R204" i="2"/>
  <c r="P204" i="2"/>
  <c r="BK204" i="2"/>
  <c r="J204" i="2"/>
  <c r="BE204" i="2"/>
  <c r="BI198" i="2"/>
  <c r="BH198" i="2"/>
  <c r="BG198" i="2"/>
  <c r="BF198" i="2"/>
  <c r="T198" i="2"/>
  <c r="R198" i="2"/>
  <c r="P198" i="2"/>
  <c r="BK198" i="2"/>
  <c r="J198" i="2"/>
  <c r="BE198" i="2"/>
  <c r="BI195" i="2"/>
  <c r="BH195" i="2"/>
  <c r="BG195" i="2"/>
  <c r="BF195" i="2"/>
  <c r="T195" i="2"/>
  <c r="R195" i="2"/>
  <c r="P195" i="2"/>
  <c r="BK195" i="2"/>
  <c r="J195" i="2"/>
  <c r="BE195" i="2"/>
  <c r="BI192" i="2"/>
  <c r="BH192" i="2"/>
  <c r="BG192" i="2"/>
  <c r="BF192" i="2"/>
  <c r="T192" i="2"/>
  <c r="R192" i="2"/>
  <c r="P192" i="2"/>
  <c r="BK192" i="2"/>
  <c r="J192" i="2"/>
  <c r="BE192" i="2"/>
  <c r="BI186" i="2"/>
  <c r="BH186" i="2"/>
  <c r="BG186" i="2"/>
  <c r="BF186" i="2"/>
  <c r="T186" i="2"/>
  <c r="R186" i="2"/>
  <c r="P186" i="2"/>
  <c r="BK186" i="2"/>
  <c r="J186" i="2"/>
  <c r="BE186" i="2"/>
  <c r="BI183" i="2"/>
  <c r="BH183" i="2"/>
  <c r="BG183" i="2"/>
  <c r="BF183" i="2"/>
  <c r="T183" i="2"/>
  <c r="R183" i="2"/>
  <c r="P183" i="2"/>
  <c r="BK183" i="2"/>
  <c r="J183" i="2"/>
  <c r="BE183" i="2"/>
  <c r="BI180" i="2"/>
  <c r="BH180" i="2"/>
  <c r="BG180" i="2"/>
  <c r="BF180" i="2"/>
  <c r="T180" i="2"/>
  <c r="R180" i="2"/>
  <c r="P180" i="2"/>
  <c r="BK180" i="2"/>
  <c r="J180" i="2"/>
  <c r="BE180" i="2"/>
  <c r="BI174" i="2"/>
  <c r="BH174" i="2"/>
  <c r="BG174" i="2"/>
  <c r="BF174" i="2"/>
  <c r="T174" i="2"/>
  <c r="R174" i="2"/>
  <c r="P174" i="2"/>
  <c r="BK174" i="2"/>
  <c r="J174" i="2"/>
  <c r="BE174" i="2"/>
  <c r="BI163" i="2"/>
  <c r="BH163" i="2"/>
  <c r="BG163" i="2"/>
  <c r="BF163" i="2"/>
  <c r="T163" i="2"/>
  <c r="R163" i="2"/>
  <c r="P163" i="2"/>
  <c r="BK163" i="2"/>
  <c r="J163" i="2"/>
  <c r="BE163" i="2"/>
  <c r="BI153" i="2"/>
  <c r="BH153" i="2"/>
  <c r="BG153" i="2"/>
  <c r="BF153" i="2"/>
  <c r="T153" i="2"/>
  <c r="R153" i="2"/>
  <c r="P153" i="2"/>
  <c r="BK153" i="2"/>
  <c r="J153" i="2"/>
  <c r="BE153" i="2"/>
  <c r="BI150" i="2"/>
  <c r="BH150" i="2"/>
  <c r="BG150" i="2"/>
  <c r="BF150" i="2"/>
  <c r="T150" i="2"/>
  <c r="R150" i="2"/>
  <c r="P150" i="2"/>
  <c r="BK150" i="2"/>
  <c r="J150" i="2"/>
  <c r="BE150" i="2"/>
  <c r="BI145" i="2"/>
  <c r="BH145" i="2"/>
  <c r="BG145" i="2"/>
  <c r="BF145" i="2"/>
  <c r="T145" i="2"/>
  <c r="R145" i="2"/>
  <c r="P145" i="2"/>
  <c r="BK145" i="2"/>
  <c r="J145" i="2"/>
  <c r="BE145" i="2"/>
  <c r="BI139" i="2"/>
  <c r="BH139" i="2"/>
  <c r="BG139" i="2"/>
  <c r="BF139" i="2"/>
  <c r="T139" i="2"/>
  <c r="R139" i="2"/>
  <c r="P139" i="2"/>
  <c r="BK139" i="2"/>
  <c r="J139" i="2"/>
  <c r="BE139" i="2"/>
  <c r="BI134" i="2"/>
  <c r="BH134" i="2"/>
  <c r="BG134" i="2"/>
  <c r="BF134" i="2"/>
  <c r="T134" i="2"/>
  <c r="R134" i="2"/>
  <c r="P134" i="2"/>
  <c r="BK134" i="2"/>
  <c r="J134" i="2"/>
  <c r="BE134" i="2"/>
  <c r="BI131" i="2"/>
  <c r="BH131" i="2"/>
  <c r="BG131" i="2"/>
  <c r="BF131" i="2"/>
  <c r="T131" i="2"/>
  <c r="R131" i="2"/>
  <c r="P131" i="2"/>
  <c r="BK131" i="2"/>
  <c r="J131" i="2"/>
  <c r="BE131" i="2"/>
  <c r="BI127" i="2"/>
  <c r="BH127" i="2"/>
  <c r="BG127" i="2"/>
  <c r="BF127" i="2"/>
  <c r="T127" i="2"/>
  <c r="R127" i="2"/>
  <c r="P127" i="2"/>
  <c r="BK127" i="2"/>
  <c r="J127" i="2"/>
  <c r="BE127" i="2"/>
  <c r="BI123" i="2"/>
  <c r="BH123" i="2"/>
  <c r="BG123" i="2"/>
  <c r="BF123" i="2"/>
  <c r="T123" i="2"/>
  <c r="R123" i="2"/>
  <c r="P123" i="2"/>
  <c r="BK123" i="2"/>
  <c r="J123" i="2"/>
  <c r="BE123" i="2"/>
  <c r="BI120" i="2"/>
  <c r="BH120" i="2"/>
  <c r="BG120" i="2"/>
  <c r="BF120" i="2"/>
  <c r="T120" i="2"/>
  <c r="R120" i="2"/>
  <c r="P120" i="2"/>
  <c r="BK120" i="2"/>
  <c r="J120" i="2"/>
  <c r="BE120" i="2"/>
  <c r="BI117" i="2"/>
  <c r="BH117" i="2"/>
  <c r="BG117" i="2"/>
  <c r="BF117" i="2"/>
  <c r="T117" i="2"/>
  <c r="R117" i="2"/>
  <c r="P117" i="2"/>
  <c r="BK117" i="2"/>
  <c r="J117" i="2"/>
  <c r="BE117" i="2"/>
  <c r="BI114" i="2"/>
  <c r="BH114" i="2"/>
  <c r="BG114" i="2"/>
  <c r="BF114" i="2"/>
  <c r="T114" i="2"/>
  <c r="R114" i="2"/>
  <c r="P114" i="2"/>
  <c r="BK114" i="2"/>
  <c r="J114" i="2"/>
  <c r="BE114" i="2"/>
  <c r="BI109" i="2"/>
  <c r="BH109" i="2"/>
  <c r="BG109" i="2"/>
  <c r="BF109" i="2"/>
  <c r="T109" i="2"/>
  <c r="R109" i="2"/>
  <c r="P109" i="2"/>
  <c r="BK109" i="2"/>
  <c r="J109" i="2"/>
  <c r="BE109" i="2"/>
  <c r="BI106" i="2"/>
  <c r="BH106" i="2"/>
  <c r="BG106" i="2"/>
  <c r="BF106" i="2"/>
  <c r="T106" i="2"/>
  <c r="R106" i="2"/>
  <c r="P106" i="2"/>
  <c r="BK106" i="2"/>
  <c r="J106" i="2"/>
  <c r="BE106" i="2"/>
  <c r="BI102" i="2"/>
  <c r="BH102" i="2"/>
  <c r="BG102" i="2"/>
  <c r="BF102" i="2"/>
  <c r="T102" i="2"/>
  <c r="R102" i="2"/>
  <c r="P102" i="2"/>
  <c r="BK102" i="2"/>
  <c r="J102" i="2"/>
  <c r="BE102" i="2"/>
  <c r="BI98" i="2"/>
  <c r="BH98" i="2"/>
  <c r="BG98" i="2"/>
  <c r="BF98" i="2"/>
  <c r="T98" i="2"/>
  <c r="R98" i="2"/>
  <c r="P98" i="2"/>
  <c r="BK98" i="2"/>
  <c r="J98" i="2"/>
  <c r="BE98" i="2"/>
  <c r="BI91" i="2"/>
  <c r="BH91" i="2"/>
  <c r="BG91" i="2"/>
  <c r="BF91" i="2"/>
  <c r="T91" i="2"/>
  <c r="R91" i="2"/>
  <c r="P91" i="2"/>
  <c r="BK91" i="2"/>
  <c r="J91" i="2"/>
  <c r="BE91" i="2"/>
  <c r="BI87" i="2"/>
  <c r="F34" i="2"/>
  <c r="BD52" i="1" s="1"/>
  <c r="BH87" i="2"/>
  <c r="F33" i="2" s="1"/>
  <c r="BC52" i="1" s="1"/>
  <c r="BG87" i="2"/>
  <c r="F32" i="2"/>
  <c r="BB52" i="1" s="1"/>
  <c r="BB51" i="1" s="1"/>
  <c r="BF87" i="2"/>
  <c r="F31" i="2" s="1"/>
  <c r="BA52" i="1" s="1"/>
  <c r="T87" i="2"/>
  <c r="T86" i="2"/>
  <c r="T85" i="2" s="1"/>
  <c r="T84" i="2" s="1"/>
  <c r="R87" i="2"/>
  <c r="R86" i="2"/>
  <c r="P87" i="2"/>
  <c r="P86" i="2"/>
  <c r="P85" i="2" s="1"/>
  <c r="P84" i="2" s="1"/>
  <c r="AU52" i="1" s="1"/>
  <c r="BK87" i="2"/>
  <c r="BK86" i="2" s="1"/>
  <c r="J87" i="2"/>
  <c r="BE87" i="2" s="1"/>
  <c r="F78" i="2"/>
  <c r="E76" i="2"/>
  <c r="F49" i="2"/>
  <c r="E47" i="2"/>
  <c r="J21" i="2"/>
  <c r="E21" i="2"/>
  <c r="J80" i="2" s="1"/>
  <c r="J20" i="2"/>
  <c r="J18" i="2"/>
  <c r="E18" i="2"/>
  <c r="F81" i="2"/>
  <c r="F52" i="2"/>
  <c r="J17" i="2"/>
  <c r="J15" i="2"/>
  <c r="E15" i="2"/>
  <c r="F80" i="2" s="1"/>
  <c r="F51" i="2"/>
  <c r="J14" i="2"/>
  <c r="J12" i="2"/>
  <c r="J78" i="2" s="1"/>
  <c r="J49" i="2"/>
  <c r="E7" i="2"/>
  <c r="E45" i="2" s="1"/>
  <c r="E74" i="2"/>
  <c r="AS51" i="1"/>
  <c r="L47" i="1"/>
  <c r="AM46" i="1"/>
  <c r="L46" i="1"/>
  <c r="AM44" i="1"/>
  <c r="L44" i="1"/>
  <c r="L42" i="1"/>
  <c r="L41" i="1"/>
  <c r="W28" i="1" l="1"/>
  <c r="AX51" i="1"/>
  <c r="J30" i="4"/>
  <c r="AV54" i="1" s="1"/>
  <c r="AT54" i="1" s="1"/>
  <c r="F30" i="4"/>
  <c r="AZ54" i="1" s="1"/>
  <c r="J92" i="4"/>
  <c r="J60" i="4" s="1"/>
  <c r="BK91" i="4"/>
  <c r="J91" i="4" s="1"/>
  <c r="J59" i="4" s="1"/>
  <c r="BC51" i="1"/>
  <c r="T83" i="3"/>
  <c r="T82" i="3" s="1"/>
  <c r="BK83" i="4"/>
  <c r="J84" i="4"/>
  <c r="J58" i="4" s="1"/>
  <c r="J86" i="2"/>
  <c r="J58" i="2" s="1"/>
  <c r="BK85" i="2"/>
  <c r="AU51" i="1"/>
  <c r="F30" i="2"/>
  <c r="AZ52" i="1" s="1"/>
  <c r="J30" i="2"/>
  <c r="AV52" i="1" s="1"/>
  <c r="AT52" i="1" s="1"/>
  <c r="R85" i="2"/>
  <c r="R84" i="2" s="1"/>
  <c r="BD51" i="1"/>
  <c r="W30" i="1" s="1"/>
  <c r="J31" i="2"/>
  <c r="AW52" i="1" s="1"/>
  <c r="J30" i="3"/>
  <c r="AV53" i="1" s="1"/>
  <c r="AT53" i="1" s="1"/>
  <c r="F31" i="4"/>
  <c r="BA54" i="1" s="1"/>
  <c r="BA51" i="1" s="1"/>
  <c r="E45" i="3"/>
  <c r="F52" i="3"/>
  <c r="BK83" i="3"/>
  <c r="J49" i="4"/>
  <c r="F51" i="4"/>
  <c r="J51" i="2"/>
  <c r="AW51" i="1" l="1"/>
  <c r="AK27" i="1" s="1"/>
  <c r="W27" i="1"/>
  <c r="J83" i="3"/>
  <c r="J57" i="3" s="1"/>
  <c r="BK82" i="3"/>
  <c r="J82" i="3" s="1"/>
  <c r="BK84" i="2"/>
  <c r="J84" i="2" s="1"/>
  <c r="J85" i="2"/>
  <c r="J57" i="2" s="1"/>
  <c r="AY51" i="1"/>
  <c r="W29" i="1"/>
  <c r="AZ51" i="1"/>
  <c r="J83" i="4"/>
  <c r="J57" i="4" s="1"/>
  <c r="BK82" i="4"/>
  <c r="J82" i="4" s="1"/>
  <c r="J56" i="4" l="1"/>
  <c r="J27" i="4"/>
  <c r="J56" i="3"/>
  <c r="J27" i="3"/>
  <c r="W26" i="1"/>
  <c r="AV51" i="1"/>
  <c r="J27" i="2"/>
  <c r="J56" i="2"/>
  <c r="J36" i="3" l="1"/>
  <c r="AG53" i="1"/>
  <c r="AN53" i="1" s="1"/>
  <c r="AG52" i="1"/>
  <c r="J36" i="2"/>
  <c r="AT51" i="1"/>
  <c r="AK26" i="1"/>
  <c r="J36" i="4"/>
  <c r="AG54" i="1"/>
  <c r="AN54" i="1" s="1"/>
  <c r="AN52" i="1" l="1"/>
  <c r="AG51" i="1"/>
  <c r="AK23" i="1" l="1"/>
  <c r="AK32" i="1" s="1"/>
  <c r="AN51" i="1"/>
</calcChain>
</file>

<file path=xl/sharedStrings.xml><?xml version="1.0" encoding="utf-8"?>
<sst xmlns="http://schemas.openxmlformats.org/spreadsheetml/2006/main" count="4993" uniqueCount="886">
  <si>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</si>
  <si>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</si>
  <si>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</si>
  <si>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</si>
  <si>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</si>
  <si>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</si>
  <si>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</si>
  <si>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{8da4debd-9771-47ca-8c96-308cb6229f45}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</si>
  <si>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</si>
  <si>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</si>
  <si>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</si>
  <si>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</si>
  <si>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</si>
  <si>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</si>
  <si>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</si>
  <si>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</si>
  <si>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STG02_2018_URS2018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</si>
  <si>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</si>
  <si>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</si>
  <si>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ŠTĚRBOHOLSKÁ spojka (G), Praha 15, č. akce 999167</t>
  </si>
  <si>
    <t>KSO:</t>
  </si>
  <si>
    <t/>
  </si>
  <si>
    <t>CC-CZ:</t>
  </si>
  <si>
    <t>Místo:</t>
  </si>
  <si>
    <t xml:space="preserve"> </t>
  </si>
  <si>
    <t>Datum:</t>
  </si>
  <si>
    <t>8. 8. 2018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</si>
  <si>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</si>
  <si>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</si>
  <si>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</si>
  <si>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</si>
  <si>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</si>
  <si>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</si>
  <si>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</si>
  <si>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</si>
  <si>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</si>
  <si>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</si>
  <si>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</si>
  <si>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</si>
  <si>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</si>
  <si>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</si>
  <si>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</si>
  <si>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</si>
  <si>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</si>
  <si>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</si>
  <si>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</si>
  <si>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</si>
  <si>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</si>
  <si>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</si>
  <si>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</si>
  <si>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</si>
  <si>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</si>
  <si>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</si>
  <si>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</si>
  <si>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</si>
  <si>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</si>
  <si>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</si>
  <si>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</si>
  <si>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</si>
  <si>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</si>
  <si>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</si>
  <si>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</si>
  <si>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</si>
  <si>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</si>
  <si>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</si>
  <si>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</si>
  <si>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</si>
  <si>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</si>
  <si>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</si>
  <si>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</si>
  <si>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</si>
  <si>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</si>
  <si>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</si>
  <si>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</si>
  <si>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SO103</t>
  </si>
  <si>
    <t>SO 103 - KOMUNIKACE</t>
  </si>
  <si>
    <t>STA</t>
  </si>
  <si>
    <t>1</t>
  </si>
  <si>
    <t>{205b13a4-7947-47b3-a9d1-7f4d3ba3d8c8}</t>
  </si>
  <si>
    <t>2</t>
  </si>
  <si>
    <t>VRN</t>
  </si>
  <si>
    <t>VRN - Všeobecné práce a položky</t>
  </si>
  <si>
    <t>{4402eeb9-bb4d-4167-acc2-1ca68b4a198e}</t>
  </si>
  <si>
    <t>SO 181</t>
  </si>
  <si>
    <t>SO 181 - Přechodné dopravní značení</t>
  </si>
  <si>
    <t>{77b6318d-92dd-4143-8189-bd7e95deac90}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</si>
  <si>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</si>
  <si>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</si>
  <si>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</si>
  <si>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</si>
  <si>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</si>
  <si>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</si>
  <si>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</si>
  <si>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SO103 - SO 103 - KOMUNIKACE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</si>
  <si>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</si>
  <si>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</si>
  <si>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</si>
  <si>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</si>
  <si>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</si>
  <si>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</si>
  <si>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</si>
  <si>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</si>
  <si>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</si>
  <si>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</si>
  <si>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</si>
  <si>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</si>
  <si>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</si>
  <si>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</si>
  <si>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</si>
  <si>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</si>
  <si>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</si>
  <si>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</si>
  <si>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</si>
  <si>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</si>
  <si>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</si>
  <si>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</si>
  <si>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</si>
  <si>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</si>
  <si>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</si>
  <si>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</si>
  <si>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</si>
  <si>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</si>
  <si>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</si>
  <si>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</si>
  <si>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</si>
  <si>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</si>
  <si>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</si>
  <si>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</si>
  <si>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m2</t>
  </si>
  <si>
    <t>CS ÚRS 2018 01</t>
  </si>
  <si>
    <t>4</t>
  </si>
  <si>
    <t>-1838845350</t>
  </si>
  <si>
    <t>P</t>
  </si>
  <si>
    <t>Poznámka k položce:
plocha úpravy x tl. vrstvy x rozšíření</t>
  </si>
  <si>
    <t>VV</t>
  </si>
  <si>
    <t>"vozovka" 8980+163+896*0,5*2</t>
  </si>
  <si>
    <t>Součet</t>
  </si>
  <si>
    <t>113107232</t>
  </si>
  <si>
    <t>Odstranění podkladů nebo krytů strojně plochy jednotlivě přes 200 m2 s přemístěním hmot na skládku na vzdálenost do 20 m nebo s naložením na dopravní prostředek z betonu prostého, o tl. vrstvy přes 150 do 300 mm</t>
  </si>
  <si>
    <t>-1170158999</t>
  </si>
  <si>
    <t xml:space="preserve">"vozovka" </t>
  </si>
  <si>
    <t>8980+163+(896)*0,3*2</t>
  </si>
  <si>
    <t>"zazubení pro napojení"</t>
  </si>
  <si>
    <t>(896+10,5*3+54)*0,15</t>
  </si>
  <si>
    <t>3</t>
  </si>
  <si>
    <t>113107241</t>
  </si>
  <si>
    <t>Odstranění podkladů nebo krytů strojně plochy jednotlivě přes 200 m2 s přemístěním hmot na skládku na vzdálenost do 20 m nebo s naložením na dopravní prostředek živičných, o tl. vrstvy do 50 mm</t>
  </si>
  <si>
    <t>1170302866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</si>
  <si>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</si>
  <si>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</si>
  <si>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1174781195</t>
  </si>
  <si>
    <t>(896+10,5*3+54)*3*0,15</t>
  </si>
  <si>
    <t>5</t>
  </si>
  <si>
    <t>113154332</t>
  </si>
  <si>
    <t>Frézování živičného podkladu nebo krytu  s naložením na dopravní prostředek plochy přes 1 000 do 10 000 m2 bez překážek v trase pruhu šířky přes 1 m do 2 m, tloušťky vrstvy 40 mm</t>
  </si>
  <si>
    <t>1262279142</t>
  </si>
  <si>
    <t>"vozovka" 8980+163+(896)*0,05</t>
  </si>
  <si>
    <t>6</t>
  </si>
  <si>
    <t>113154334</t>
  </si>
  <si>
    <t>Frézování živičného podkladu nebo krytu  s naložením na dopravní prostředek plochy přes 1 000 do 10 000 m2 bez překážek v trase pruhu šířky přes 1 m do 2 m, tloušťky vrstvy 100 mm</t>
  </si>
  <si>
    <t>-489438715</t>
  </si>
  <si>
    <t>"vozovka v tl. 60mm" 8980+163</t>
  </si>
  <si>
    <t>"vozovka v tl. 80mm" 9277,4+9232,6</t>
  </si>
  <si>
    <t>"na mostě v tl.100mm" 91</t>
  </si>
  <si>
    <t>7</t>
  </si>
  <si>
    <t>113201112</t>
  </si>
  <si>
    <t>Vytrhání obrub  s vybouráním lože, s přemístěním hmot na skládku na vzdálenost do 3 m nebo s naložením na dopravní prostředek silničních ležatých</t>
  </si>
  <si>
    <t>m</t>
  </si>
  <si>
    <t>1036330055</t>
  </si>
  <si>
    <t>896</t>
  </si>
  <si>
    <t>8</t>
  </si>
  <si>
    <t>115101201</t>
  </si>
  <si>
    <t>Čerpání vody na dopravní výšku do 10 m s uvažovaným průměrným přítokem do 500 l/min</t>
  </si>
  <si>
    <t>hod</t>
  </si>
  <si>
    <t>1203205336</t>
  </si>
  <si>
    <t>21*4*2</t>
  </si>
  <si>
    <t>9</t>
  </si>
  <si>
    <t>115101301</t>
  </si>
  <si>
    <t>Pohotovost záložní čerpací soupravy pro dopravní výšku do 10 m s uvažovaným průměrným přítokem do 500 l/min</t>
  </si>
  <si>
    <t>den</t>
  </si>
  <si>
    <t>-1428693153</t>
  </si>
  <si>
    <t>2*21</t>
  </si>
  <si>
    <t>10</t>
  </si>
  <si>
    <t>119001201</t>
  </si>
  <si>
    <t>Úprava zemin vápnem nebo směsnými hydraulickými pojivy za účelem zlepšení mechanických vlastností a zpracovatelnosti u hrubých terénních úprav, násypů a zásypů</t>
  </si>
  <si>
    <t>m3</t>
  </si>
  <si>
    <t>-479149158</t>
  </si>
  <si>
    <t>"parapláň" 11064*0,3</t>
  </si>
  <si>
    <t>"2x vrstva zeminy AZ v tl. 250mm" 11064*2*0,25</t>
  </si>
  <si>
    <t>11</t>
  </si>
  <si>
    <t>M</t>
  </si>
  <si>
    <t>58530171</t>
  </si>
  <si>
    <t>vápno nehašené CL 90-Q pro úpravu zemin bezprašné</t>
  </si>
  <si>
    <t>t</t>
  </si>
  <si>
    <t>-1393893985</t>
  </si>
  <si>
    <t>"parapláň" 11064*0,3*1,75/100*2</t>
  </si>
  <si>
    <t>"2x vrstva zeminy AZ v tl. 250mm" 11064*2*0,25*1,75/100*3,5</t>
  </si>
  <si>
    <t>12</t>
  </si>
  <si>
    <t>121101103</t>
  </si>
  <si>
    <t>Sejmutí ornice nebo lesní půdy  s vodorovným přemístěním na hromady v místě upotřebení nebo na dočasné či trvalé skládky se složením, na vzdálenost přes 100 do 250 m</t>
  </si>
  <si>
    <t>1211617559</t>
  </si>
  <si>
    <t>1774*0,15</t>
  </si>
  <si>
    <t>13</t>
  </si>
  <si>
    <t>122102103</t>
  </si>
  <si>
    <t>Vykopávky v zemnících na suchu pro stavbu dálnic  v hornině tř. 1 a 2 přes 5 000 m3</t>
  </si>
  <si>
    <t>-1956098315</t>
  </si>
  <si>
    <t>"sanace zemní pláně do hl. 2x250 mm" (8980+163)*0,5</t>
  </si>
  <si>
    <t>"krajnice" 896*2,0*0,6</t>
  </si>
  <si>
    <t>"SDP" 1,4*1,2/2*896</t>
  </si>
  <si>
    <t>14</t>
  </si>
  <si>
    <t>122202204</t>
  </si>
  <si>
    <t>Odkopávky a prokopávky nezapažené pro silnice  s přemístěním výkopku v příčných profilech na vzdálenost do 15 m nebo s naložením na dopravní prostředek v hornině tř. 3 přes 5 000 m3</t>
  </si>
  <si>
    <t>-1061970797</t>
  </si>
  <si>
    <t xml:space="preserve">Poznámka k položce:
"sanace zemní pláně do hl. 800 mm výměnou" </t>
  </si>
  <si>
    <t>122202209</t>
  </si>
  <si>
    <t>Odkopávky a prokopávky nezapažené pro silnice  s přemístěním výkopku v příčných profilech na vzdálenost do 15 m nebo s naložením na dopravní prostředek v hornině tř. 3 Příplatek k cenám za lepivost horniny tř. 3</t>
  </si>
  <si>
    <t>-996214897</t>
  </si>
  <si>
    <t>16</t>
  </si>
  <si>
    <t>132201101</t>
  </si>
  <si>
    <t>Hloubení zapažených i nezapažených rýh šířky do 600 mm  s urovnáním dna do předepsaného profilu a spádu v hornině tř. 3 do 100 m3</t>
  </si>
  <si>
    <t>-722830316</t>
  </si>
  <si>
    <t>"Trativod vč. vyústění" (820*0,5*0,4)</t>
  </si>
  <si>
    <t>17</t>
  </si>
  <si>
    <t>162701105</t>
  </si>
  <si>
    <t>Vodorovné přemístění výkopku nebo sypaniny po suchu  na obvyklém dopravním prostředku, bez naložení výkopku, avšak se složením bez rozhrnutí z horniny tř. 1 až 4 na vzdálenost přes 9 000 do 10 000 m</t>
  </si>
  <si>
    <t>-876401694</t>
  </si>
  <si>
    <t>"odvoz zeminy z AZ na deponii" 4571,5</t>
  </si>
  <si>
    <t>"dovoz zeminy zlepšené vápnem" 4571,5</t>
  </si>
  <si>
    <t>"odvoz zeminy z krajnice na deponii" 896*2,0*0,6</t>
  </si>
  <si>
    <t>"odvoz zeminy z SDP na deponii" 1,4*1,2/2*896</t>
  </si>
  <si>
    <t>"dovoz zeminy pro zásyp SDP" 1,4*1,2/2*896</t>
  </si>
  <si>
    <t>"odvoz ornice na deponii" 266,1</t>
  </si>
  <si>
    <t>"dovoz ornice" 266,1</t>
  </si>
  <si>
    <t>"odvoz přebytečné zeminy na skládku" 806,4+268,8+164</t>
  </si>
  <si>
    <t>18</t>
  </si>
  <si>
    <t>162701109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</si>
  <si>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</si>
  <si>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1950123981</t>
  </si>
  <si>
    <t>13494,88*15 'Přepočtené koeficientem množství</t>
  </si>
  <si>
    <t>19</t>
  </si>
  <si>
    <t>167101102</t>
  </si>
  <si>
    <t>Nakládání, skládání a překládání neulehlého výkopku nebo sypaniny  nakládání, množství přes 100 m3, z hornin tř. 1 až 4</t>
  </si>
  <si>
    <t>157837050</t>
  </si>
  <si>
    <t>20</t>
  </si>
  <si>
    <t>171101103</t>
  </si>
  <si>
    <t>Uložení sypaniny do násypů  s rozprostřením sypaniny ve vrstvách a s hrubým urovnáním zhutněných s uzavřením povrchu násypu z hornin soudržných s předepsanou mírou zhutnění v procentech výsledků zkoušek Proctor-Standard (dále jen PS) přes 96 do 100 % PS</t>
  </si>
  <si>
    <t>1614111119</t>
  </si>
  <si>
    <t>"zásyp SDP" 1,4*1,2/2*896</t>
  </si>
  <si>
    <t>171101111</t>
  </si>
  <si>
    <t>Uložení sypaniny do násypů  s rozprostřením sypaniny ve vrstvách a s hrubým urovnáním zhutněných s uzavřením povrchu násypu z hornin nesoudržných sypkých s relativní ulehlostí I(d) 0,9 nebo v aktivní zóně</t>
  </si>
  <si>
    <t>-1985853378</t>
  </si>
  <si>
    <t>"zeminy zlepšené vápnem" 4571,5</t>
  </si>
  <si>
    <t>22</t>
  </si>
  <si>
    <t>171201201</t>
  </si>
  <si>
    <t>Uložení sypaniny  na skládky</t>
  </si>
  <si>
    <t>-1142121408</t>
  </si>
  <si>
    <t>"uložení zeminy z SDP na deponii" 1,4*1,2/2*896</t>
  </si>
  <si>
    <t>"uložení zeminy zlepšené vápnem" 4571,5</t>
  </si>
  <si>
    <t>"uložení ornice na deponii" 266,1</t>
  </si>
  <si>
    <t>23</t>
  </si>
  <si>
    <t>171201211</t>
  </si>
  <si>
    <t>Poplatek za uložení stavebního odpadu na skládce (skládkovné) zeminy a kameniva zatříděného do Katalogu odpadů pod kódem 170 504</t>
  </si>
  <si>
    <t>-1929169505</t>
  </si>
  <si>
    <t>"přebytečá zemina" 806,4+268,8+164</t>
  </si>
  <si>
    <t>24</t>
  </si>
  <si>
    <t>181301112</t>
  </si>
  <si>
    <t>Rozprostření a urovnání ornice v rovině nebo ve svahu sklonu do 1:5 při souvislé ploše přes 500 m2, tl. vrstvy přes 100 do 150 mm</t>
  </si>
  <si>
    <t>-1744255317</t>
  </si>
  <si>
    <t>25</t>
  </si>
  <si>
    <t>181951102</t>
  </si>
  <si>
    <t>Úprava pláně vyrovnáním výškových rozdílů  v hornině tř. 1 až 4 se zhutněním</t>
  </si>
  <si>
    <t>1764912712</t>
  </si>
  <si>
    <t>"parapláň před vápněním a po" 10039*2</t>
  </si>
  <si>
    <t>"1 vrstva zeminy AZ  před vápněním a po" 10039*2</t>
  </si>
  <si>
    <t>"2 vrstva zeminy AZ před vápněním a po" 10039*2</t>
  </si>
  <si>
    <t>"pod ornicí"1774</t>
  </si>
  <si>
    <t>26</t>
  </si>
  <si>
    <t>183403153</t>
  </si>
  <si>
    <t>Obdělání půdy  hrabáním v rovině nebo na svahu do 1:5</t>
  </si>
  <si>
    <t>-1836353915</t>
  </si>
  <si>
    <t>1774</t>
  </si>
  <si>
    <t>27</t>
  </si>
  <si>
    <t>183403161</t>
  </si>
  <si>
    <t>Obdělání půdy  válením v rovině nebo na svahu do 1:5</t>
  </si>
  <si>
    <t>-1721745200</t>
  </si>
  <si>
    <t>28</t>
  </si>
  <si>
    <t>183405211</t>
  </si>
  <si>
    <t>Výsev trávníku hydroosevem  na ornici</t>
  </si>
  <si>
    <t>-79098657</t>
  </si>
  <si>
    <t>29</t>
  </si>
  <si>
    <t>00572472</t>
  </si>
  <si>
    <t>osivo směs travní krajinná-rovinná</t>
  </si>
  <si>
    <t>kg</t>
  </si>
  <si>
    <t>2072320560</t>
  </si>
  <si>
    <t>1774*0,025 'Přepočtené koeficientem množství</t>
  </si>
  <si>
    <t>30</t>
  </si>
  <si>
    <t>184802611</t>
  </si>
  <si>
    <t>Chemické odplevelení po založení kultury  v rovině nebo na svahu do 1:5 postřikem na široko</t>
  </si>
  <si>
    <t>1601105148</t>
  </si>
  <si>
    <t>31</t>
  </si>
  <si>
    <t>185803111</t>
  </si>
  <si>
    <t>Ošetření trávníku  jednorázové v rovině nebo na svahu do 1:5</t>
  </si>
  <si>
    <t>-380167700</t>
  </si>
  <si>
    <t>32</t>
  </si>
  <si>
    <t>185804311</t>
  </si>
  <si>
    <t>Zalití rostlin vodou  plochy záhonů jednotlivě do 20 m2</t>
  </si>
  <si>
    <t>158335492</t>
  </si>
  <si>
    <t>"trávník"</t>
  </si>
  <si>
    <t>1774*5*0,001</t>
  </si>
  <si>
    <t>33</t>
  </si>
  <si>
    <t>185851121</t>
  </si>
  <si>
    <t>Dovoz vody pro zálivku rostlin  na vzdálenost do 1000 m</t>
  </si>
  <si>
    <t>-1731050859</t>
  </si>
  <si>
    <t>34</t>
  </si>
  <si>
    <t>185851129</t>
  </si>
  <si>
    <t>Dovoz vody pro zálivku rostlin  Příplatek k ceně za každých dalších i započatých 1000 m</t>
  </si>
  <si>
    <t>1349263518</t>
  </si>
  <si>
    <t>8,87*29 'Přepočtené koeficientem množství</t>
  </si>
  <si>
    <t>Zakládání</t>
  </si>
  <si>
    <t>35</t>
  </si>
  <si>
    <t>211971121</t>
  </si>
  <si>
    <t>Zřízení opláštění výplně z geotextilie odvodňovacích žeber nebo trativodů  v rýze nebo zářezu se stěnami svislými nebo šikmými o sklonu přes 1:2 při rozvinuté šířce opláštění do 2,5 m</t>
  </si>
  <si>
    <t>2024085532</t>
  </si>
  <si>
    <t>"opláštění trativodu"</t>
  </si>
  <si>
    <t>896*(0,5+0,4)*2</t>
  </si>
  <si>
    <t>36</t>
  </si>
  <si>
    <t>69311143</t>
  </si>
  <si>
    <t>geotextilie netkaná PP 210g/m2</t>
  </si>
  <si>
    <t>-1484125581</t>
  </si>
  <si>
    <t>1612,8*1,15 'Přepočtené koeficientem množství</t>
  </si>
  <si>
    <t>37</t>
  </si>
  <si>
    <t>212532111</t>
  </si>
  <si>
    <t>Lože pro trativody  z kameniva hrubého drceného</t>
  </si>
  <si>
    <t>2119102585</t>
  </si>
  <si>
    <t>896*(0,5*0,4-(3,14*0,08*0,08))</t>
  </si>
  <si>
    <t>38</t>
  </si>
  <si>
    <t>212755216</t>
  </si>
  <si>
    <t>Trativody bez lože z drenážních trubek  plastových flexibilních D 160 mm</t>
  </si>
  <si>
    <t>551790559</t>
  </si>
  <si>
    <t>Komunikace pozemní</t>
  </si>
  <si>
    <t>39</t>
  </si>
  <si>
    <t>564871113</t>
  </si>
  <si>
    <t>Podklad ze štěrkodrti ŠD  s rozprostřením a zhutněním, po zhutnění tl. 270 mm</t>
  </si>
  <si>
    <t>-659765104</t>
  </si>
  <si>
    <t>"vozovka"  8980+163+(896)*0,5*2</t>
  </si>
  <si>
    <t>40</t>
  </si>
  <si>
    <t>567132113</t>
  </si>
  <si>
    <t>Podklad ze směsi stmelené cementem SC bez dilatačních spár, s rozprostřením a zhutněním SC C 8/10 (KSC I), po zhutnění tl. 180 mm</t>
  </si>
  <si>
    <t>37371980</t>
  </si>
  <si>
    <t>"vozovka"  8980+163+(896)*0,3*2</t>
  </si>
  <si>
    <t>41</t>
  </si>
  <si>
    <t>569751111</t>
  </si>
  <si>
    <t>Zpevnění krajnic nebo komunikací pro pěší  s rozprostřením a zhutněním, po zhutnění kamenivem drceným tl. 150 mm</t>
  </si>
  <si>
    <t>-807748131</t>
  </si>
  <si>
    <t>"z nakupovaného materiálu" 896*2,0</t>
  </si>
  <si>
    <t>42</t>
  </si>
  <si>
    <t>58344171</t>
  </si>
  <si>
    <t>štěrkodrť frakce 0-32</t>
  </si>
  <si>
    <t>-1842431991</t>
  </si>
  <si>
    <t>"z nakupovaného materiálu" (896*2,0*0,15)*2,15</t>
  </si>
  <si>
    <t>43</t>
  </si>
  <si>
    <t>569903311</t>
  </si>
  <si>
    <t>Zřízení zemních krajnic z hornin jakékoliv třídy  se zhutněním</t>
  </si>
  <si>
    <t>1286662470</t>
  </si>
  <si>
    <t>"z nakupovaného materiálu" 896*2,0*0,45</t>
  </si>
  <si>
    <t>44</t>
  </si>
  <si>
    <t>58343930</t>
  </si>
  <si>
    <t>kamenivo drcené hrubé frakce 16-32</t>
  </si>
  <si>
    <t>-1834620939</t>
  </si>
  <si>
    <t>"z nakupovaného materiálu" (896*2,0*0,45)*2,15</t>
  </si>
  <si>
    <t>45</t>
  </si>
  <si>
    <t>573111112</t>
  </si>
  <si>
    <t>Postřik infiltrační PI z asfaltu silničního s posypem kamenivem, v množství 1,00 kg/m2</t>
  </si>
  <si>
    <t>640115968</t>
  </si>
  <si>
    <t>"vozovka" 8980+163+(896)*0,3*2</t>
  </si>
  <si>
    <t>46</t>
  </si>
  <si>
    <t>573231111</t>
  </si>
  <si>
    <t>Postřik spojovací PS bez posypu kamenivem ze silniční emulze, v množství 0,70 kg/m2</t>
  </si>
  <si>
    <t>1307477705</t>
  </si>
  <si>
    <t>"vozovka"  8980+163+(896)*0,15*1</t>
  </si>
  <si>
    <t>"vozovka"  8980+163+(896)*0,1*1</t>
  </si>
  <si>
    <t>"vozovka"  8980+163+(896)*0,05*1</t>
  </si>
  <si>
    <t>"na mostech" 91*2</t>
  </si>
  <si>
    <t>47</t>
  </si>
  <si>
    <t>577156141</t>
  </si>
  <si>
    <t>Asfaltový beton vrstva ložní ACL 22 (ABVH)  s rozprostřením a zhutněním z modifikovaného asfaltu, po zhutnění v pruhu šířky přes 3 m, po zhutnění tl. 60 mm</t>
  </si>
  <si>
    <t>1996549143</t>
  </si>
  <si>
    <t>"vozovka" 8980+163+(896)*0,05*1</t>
  </si>
  <si>
    <t>"na mostech" 91</t>
  </si>
  <si>
    <t>48</t>
  </si>
  <si>
    <t>577176141r</t>
  </si>
  <si>
    <t>Asfaltový beton vrstva ložní ACL 22 (ABVH)  s rozprostřením a zhutněním z modifikovaného asfaltu, po zhutnění v pruhu šířky přes 3 m, po zhutnění tl. 80 mm</t>
  </si>
  <si>
    <t>463896117</t>
  </si>
  <si>
    <t>"vozovka" 8980+163+(896)*0,15*1</t>
  </si>
  <si>
    <t>"vozovka" 8980+163+(896)*0,1*1</t>
  </si>
  <si>
    <t>49</t>
  </si>
  <si>
    <t>578143233</t>
  </si>
  <si>
    <t>Litý asfalt MA 11 (LAS) s rozprostřením  z modifikovaného asfaltu v pruhu šířky přes 3 m tl. 40 mm</t>
  </si>
  <si>
    <t>890643547</t>
  </si>
  <si>
    <t>"vozovka" 8980+163</t>
  </si>
  <si>
    <t>Trubní vedení</t>
  </si>
  <si>
    <t>50</t>
  </si>
  <si>
    <t>895941111</t>
  </si>
  <si>
    <t>Zřízení vpusti kanalizační  uliční z betonových dílců typ UV-50 normální</t>
  </si>
  <si>
    <t>kus</t>
  </si>
  <si>
    <t>369499280</t>
  </si>
  <si>
    <t>51</t>
  </si>
  <si>
    <t>59223850</t>
  </si>
  <si>
    <t>dno betonové pro uliční vpusť s výtokovým otvorem 45x33x5 cm</t>
  </si>
  <si>
    <t>1999048303</t>
  </si>
  <si>
    <t>52</t>
  </si>
  <si>
    <t>59223860</t>
  </si>
  <si>
    <t>skruž betonová pro uliční vpusť středová 45 x 19,5 x 5 cm</t>
  </si>
  <si>
    <t>-692805171</t>
  </si>
  <si>
    <t>53</t>
  </si>
  <si>
    <t>59223854</t>
  </si>
  <si>
    <t>skruž betonová pro uliční vpusť s výtokovým otvorem PVC, 45x35x5 cm</t>
  </si>
  <si>
    <t>-1372847240</t>
  </si>
  <si>
    <t>54</t>
  </si>
  <si>
    <t>59223857</t>
  </si>
  <si>
    <t>skruž betonová pro uliční vpusť horní 45 x 29,5 x 5 cm</t>
  </si>
  <si>
    <t>-1801710886</t>
  </si>
  <si>
    <t>55</t>
  </si>
  <si>
    <t>59223864</t>
  </si>
  <si>
    <t>prstenec betonový pro uliční vpusť vyrovnávací 39 x 6 x 13 cm</t>
  </si>
  <si>
    <t>-1190138359</t>
  </si>
  <si>
    <t>56</t>
  </si>
  <si>
    <t>895941211</t>
  </si>
  <si>
    <t>Zřízení vpusti kanalizační  uliční z betonových dílců typ UV-50 nízký</t>
  </si>
  <si>
    <t>2120238535</t>
  </si>
  <si>
    <t>57</t>
  </si>
  <si>
    <t>899204112</t>
  </si>
  <si>
    <t>Osazení mříží litinových včetně rámů a košů na bahno pro třídu zatížení D400, E600</t>
  </si>
  <si>
    <t>-1657224422</t>
  </si>
  <si>
    <t>58</t>
  </si>
  <si>
    <t>59223875</t>
  </si>
  <si>
    <t>koš nízký pro uliční vpusti, žárově zinkovaný plech,pro rám 500/500</t>
  </si>
  <si>
    <t>-1837076596</t>
  </si>
  <si>
    <t>59</t>
  </si>
  <si>
    <t>55242320</t>
  </si>
  <si>
    <t>mříž vtoková litinová plochá 500x500mm</t>
  </si>
  <si>
    <t>-1336000988</t>
  </si>
  <si>
    <t>Ostatní konstrukce a práce, bourání</t>
  </si>
  <si>
    <t>60</t>
  </si>
  <si>
    <t>911331135r</t>
  </si>
  <si>
    <t>Silniční svodidlo s osazením sloupků zaberaněním ocelové úroveň zádržnosti H1 vzdálenosti sloupků přes 2 do 4 m jednostranné</t>
  </si>
  <si>
    <t>757433714</t>
  </si>
  <si>
    <t>1711</t>
  </si>
  <si>
    <t>61</t>
  </si>
  <si>
    <t>911381147</t>
  </si>
  <si>
    <t>Silniční svodidlo betonové  oboustranné průběžné délky 4 m, výšky 1,2 m</t>
  </si>
  <si>
    <t>-417173642</t>
  </si>
  <si>
    <t>"zpětná montáž betonového svodidla v SDP"</t>
  </si>
  <si>
    <t>3*36</t>
  </si>
  <si>
    <t>62</t>
  </si>
  <si>
    <t>911381824</t>
  </si>
  <si>
    <t>Odstranění silničního betonového svodidla  s naložením na dopravní prostředek délky 4 m, výšky 1,2 m</t>
  </si>
  <si>
    <t>-1611842949</t>
  </si>
  <si>
    <t>"demontáž svodidla v SDP"</t>
  </si>
  <si>
    <t>63</t>
  </si>
  <si>
    <t>912211121</t>
  </si>
  <si>
    <t>Montáž směrového sloupku  plastového s odrazkou přišroubováním na svodidlo</t>
  </si>
  <si>
    <t>-1202255579</t>
  </si>
  <si>
    <t>72</t>
  </si>
  <si>
    <t>64</t>
  </si>
  <si>
    <t>40445153</t>
  </si>
  <si>
    <t>sloupek svodidlový plastový</t>
  </si>
  <si>
    <t>-1734398838</t>
  </si>
  <si>
    <t>65</t>
  </si>
  <si>
    <t>915111121</t>
  </si>
  <si>
    <t>Vodorovné dopravní značení stříkané barvou  dělící čára šířky 125 mm přerušovaná bílá základní</t>
  </si>
  <si>
    <t>-550456558</t>
  </si>
  <si>
    <t>"V2a - 0,125 / 6 / 12" 896</t>
  </si>
  <si>
    <t>66</t>
  </si>
  <si>
    <t>915121111</t>
  </si>
  <si>
    <t>Vodorovné dopravní značení stříkané barvou  vodící čára bílá šířky 250 mm souvislá základní</t>
  </si>
  <si>
    <t>67223222</t>
  </si>
  <si>
    <t>"V4 - 0,25" 1792</t>
  </si>
  <si>
    <t>67</t>
  </si>
  <si>
    <t>915121121</t>
  </si>
  <si>
    <t>Vodorovné dopravní značení stříkané barvou  vodící čára bílá šířky 250 mm přerušovaná základní</t>
  </si>
  <si>
    <t>1512596509</t>
  </si>
  <si>
    <t>"V2b - 0,25 / 1,5 / 1,5" 319</t>
  </si>
  <si>
    <t>68</t>
  </si>
  <si>
    <t>915211122</t>
  </si>
  <si>
    <t>Vodorovné dopravní značení stříkaným plastem  dělící čára šířky 125 mm přerušovaná bílá retroreflexní</t>
  </si>
  <si>
    <t>-1256360069</t>
  </si>
  <si>
    <t>69</t>
  </si>
  <si>
    <t>915221112</t>
  </si>
  <si>
    <t>Vodorovné dopravní značení stříkaným plastem  vodící čára bílá šířky 250 mm souvislá retroreflexní</t>
  </si>
  <si>
    <t>-1147839578</t>
  </si>
  <si>
    <t>70</t>
  </si>
  <si>
    <t>915221122</t>
  </si>
  <si>
    <t>Vodorovné dopravní značení stříkaným plastem  vodící čára bílá šířky 250 mm přerušovaná retroreflexní</t>
  </si>
  <si>
    <t>-1307234303</t>
  </si>
  <si>
    <t>71</t>
  </si>
  <si>
    <t>915611111</t>
  </si>
  <si>
    <t>Předznačení pro vodorovné značení  stříkané barvou nebo prováděné z nátěrových hmot liniové dělicí čáry, vodicí proužky</t>
  </si>
  <si>
    <t>-370529365</t>
  </si>
  <si>
    <t>896+1792+319</t>
  </si>
  <si>
    <t>916241213</t>
  </si>
  <si>
    <t>Osazení obrubníku kamenného se zřízením lože, s vyplněním a zatřením spár cementovou maltou stojatého s boční opěrou z betonu prostého, do lože z betonu prostého</t>
  </si>
  <si>
    <t>1968380005</t>
  </si>
  <si>
    <t>"obruby v trase"</t>
  </si>
  <si>
    <t>"přímé" 896</t>
  </si>
  <si>
    <t>73</t>
  </si>
  <si>
    <t>58380007</t>
  </si>
  <si>
    <t>obrubník kamenný přímý, žula, 15x25</t>
  </si>
  <si>
    <t>1790102409</t>
  </si>
  <si>
    <t>74</t>
  </si>
  <si>
    <t>916991121</t>
  </si>
  <si>
    <t>Lože pod obrubníky, krajníky nebo obruby z dlažebních kostek  z betonu prostého tř. C 16/20</t>
  </si>
  <si>
    <t>1355380895</t>
  </si>
  <si>
    <t>"lože pro štěrbinový žlab"</t>
  </si>
  <si>
    <t>310*0,15*0,7</t>
  </si>
  <si>
    <t>"lože pro obruby"</t>
  </si>
  <si>
    <t>896*0,25*0,1</t>
  </si>
  <si>
    <t>75</t>
  </si>
  <si>
    <t>919112233</t>
  </si>
  <si>
    <t>Řezání dilatačních spár v živičném krytu  vytvoření komůrky pro těsnící zálivku šířky 20 mm, hloubky 40 mm</t>
  </si>
  <si>
    <t>-1734399036</t>
  </si>
  <si>
    <t>(896)*4+10,5*3*2</t>
  </si>
  <si>
    <t>76</t>
  </si>
  <si>
    <t>919122111</t>
  </si>
  <si>
    <t>Utěsnění dilatačních spár zálivkou za tepla  v cementobetonovém nebo živičném krytu včetně adhezního nátěru s těsnicím profilem pod zálivkou, pro komůrky šířky 10 mm, hloubky 20 mm</t>
  </si>
  <si>
    <t>959884213</t>
  </si>
  <si>
    <t>((896)+10,5*3)*3</t>
  </si>
  <si>
    <t>77</t>
  </si>
  <si>
    <t>919122132</t>
  </si>
  <si>
    <t>Utěsnění dilatačních spár zálivkou za tepla  v cementobetonovém nebo živičném krytu včetně adhezního nátěru s těsnicím profilem pod zálivkou, pro komůrky šířky 20 mm, hloubky 40 mm</t>
  </si>
  <si>
    <t>-1006232801</t>
  </si>
  <si>
    <t>78</t>
  </si>
  <si>
    <t>919735111</t>
  </si>
  <si>
    <t>Řezání stávajícího živičného krytu nebo podkladu  hloubky do 50 mm</t>
  </si>
  <si>
    <t>-877034702</t>
  </si>
  <si>
    <t>(896)+10,5*3</t>
  </si>
  <si>
    <t>79</t>
  </si>
  <si>
    <t>919735112</t>
  </si>
  <si>
    <t>Řezání stávajícího živičného krytu nebo podkladu  hloubky přes 50 do 100 mm</t>
  </si>
  <si>
    <t>-1127856475</t>
  </si>
  <si>
    <t>80</t>
  </si>
  <si>
    <t>919735123</t>
  </si>
  <si>
    <t>Řezání stávajícího betonového krytu nebo podkladu  hloubky přes 100 do 150 mm</t>
  </si>
  <si>
    <t>537199162</t>
  </si>
  <si>
    <t>"řezání pracovních spár pro SC"</t>
  </si>
  <si>
    <t>1881,6</t>
  </si>
  <si>
    <t>81</t>
  </si>
  <si>
    <t>919735124</t>
  </si>
  <si>
    <t>Řezání stávajícího betonového krytu nebo podkladu  hloubky přes 150 do 200 mm</t>
  </si>
  <si>
    <t>1248233419</t>
  </si>
  <si>
    <t>((896)+10,5*3)</t>
  </si>
  <si>
    <t>82</t>
  </si>
  <si>
    <t>935114152</t>
  </si>
  <si>
    <t>Štěrbinový odvodňovací betonový žlab se základem z betonu prostého a s obetonováním rozměru 450x500 mm s obrubníkem výšky 15 cm se spádem dna 0,5 %</t>
  </si>
  <si>
    <t>202150208</t>
  </si>
  <si>
    <t>310</t>
  </si>
  <si>
    <t>83</t>
  </si>
  <si>
    <t>938902482</t>
  </si>
  <si>
    <t>Čištění propustků s odstraněním travnatého porostu nebo nánosu, s naložením na dopravní prostředek nebo s přemístěním na hromady na vzdálenost do 20 m ručně tloušťky nánosu přes 75% průměru propustku přes 500 do 1000 mm</t>
  </si>
  <si>
    <t>-503930500</t>
  </si>
  <si>
    <t>12,5</t>
  </si>
  <si>
    <t>84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</si>
  <si>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</si>
  <si>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</si>
  <si>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70865237</t>
  </si>
  <si>
    <t>(8980+254)*2</t>
  </si>
  <si>
    <t>85</t>
  </si>
  <si>
    <t>966005311</t>
  </si>
  <si>
    <t>Rozebrání a odstranění silničního zábradlí a ocelových svodidel s přemístěním hmot na skládku na vzdálenost do 10 m nebo s naložením na dopravní prostředek, se zásypem jam po odstraněných sloupcích a s jeho zhutněním svodidla včetně sloupků, s jednou pásnicí silničního</t>
  </si>
  <si>
    <t>-1341490010</t>
  </si>
  <si>
    <t>87</t>
  </si>
  <si>
    <t>966008213</t>
  </si>
  <si>
    <t>Bourání odvodňovacího žlabu s odklizením a uložením vybouraného materiálu na skládku na vzdálenost do 10 m nebo s naložením na dopravní prostředek z betonových příkopových tvárnic nebo desek šířky přes 800 do 1 200 mm</t>
  </si>
  <si>
    <t>448431297</t>
  </si>
  <si>
    <t>20+10</t>
  </si>
  <si>
    <t>86</t>
  </si>
  <si>
    <t>966008222</t>
  </si>
  <si>
    <t>Bourání odvodňovacího žlabu s odklizením a uložením vybouraného materiálu na skládku na vzdálenost do 10 m nebo s naložením na dopravní prostředek betonového nebo polymerbetonového s krycím roštem šířky přes 200 mm</t>
  </si>
  <si>
    <t>85537592</t>
  </si>
  <si>
    <t>"štěrbinové žlaby" 310</t>
  </si>
  <si>
    <t>88</t>
  </si>
  <si>
    <t>979021113</t>
  </si>
  <si>
    <t>Očištění vybouraných prvků při překopech inženýrských sítí od spojovacího materiálu s odklizením a uložením očištěných hmot a spojovacího materiálu na skládku do vzdálenosti 10 m nebo naložením na dopravní prostředek obrubníků a krajníků, vybouraných z jakéhokoliv lože a s jakoukoliv výplní spár silničních</t>
  </si>
  <si>
    <t>1150263551</t>
  </si>
  <si>
    <t>997</t>
  </si>
  <si>
    <t>Přesun sutě</t>
  </si>
  <si>
    <t>89</t>
  </si>
  <si>
    <t>997221551</t>
  </si>
  <si>
    <t>Vodorovná doprava suti  bez naložení, ale se složením a s hrubým urovnáním ze sypkých materiálů, na vzdálenost do 1 km</t>
  </si>
  <si>
    <t>482485727</t>
  </si>
  <si>
    <t>"kamenivo+zemina" 4417,16+3,225+369,36</t>
  </si>
  <si>
    <t>"SC"6142,391</t>
  </si>
  <si>
    <t>"asfalt" 946,3434+7102,464</t>
  </si>
  <si>
    <t>90</t>
  </si>
  <si>
    <t>997221559</t>
  </si>
  <si>
    <t>Vodorovná doprava suti  bez naložení, ale se složením a s hrubým urovnáním Příplatek k ceně za každý další i započatý 1 km přes 1 km</t>
  </si>
  <si>
    <t>-1969433934</t>
  </si>
  <si>
    <t>18980,943*24 'Přepočtené koeficientem množství</t>
  </si>
  <si>
    <t>91</t>
  </si>
  <si>
    <t>997221571</t>
  </si>
  <si>
    <t>Vodorovná doprava vybouraných hmot  bez naložení, ale se složením a s hrubým urovnáním na vzdálenost do 1 km</t>
  </si>
  <si>
    <t>111084030</t>
  </si>
  <si>
    <t>"Asf.kry" 14,428+97,169</t>
  </si>
  <si>
    <t>"obruby" 259,84</t>
  </si>
  <si>
    <t>"beton" 18+651</t>
  </si>
  <si>
    <t>92</t>
  </si>
  <si>
    <t>997221579</t>
  </si>
  <si>
    <t>Vodorovná doprava vybouraných hmot  bez naložení, ale se složením a s hrubým urovnáním na vzdálenost Příplatek k ceně za každý další i započatý 1 km přes 1 km</t>
  </si>
  <si>
    <t>919308228</t>
  </si>
  <si>
    <t>1040,437*24 'Přepočtené koeficientem množství</t>
  </si>
  <si>
    <t>93</t>
  </si>
  <si>
    <t>997221611</t>
  </si>
  <si>
    <t>Nakládání na dopravní prostředky  pro vodorovnou dopravu suti</t>
  </si>
  <si>
    <t>-1731280527</t>
  </si>
  <si>
    <t>94</t>
  </si>
  <si>
    <t>997221612</t>
  </si>
  <si>
    <t>Nakládání na dopravní prostředky  pro vodorovnou dopravu vybouraných hmot</t>
  </si>
  <si>
    <t>-646046661</t>
  </si>
  <si>
    <t>95</t>
  </si>
  <si>
    <t>997221815</t>
  </si>
  <si>
    <t>Poplatek za uložení stavebního odpadu na skládce (skládkovné) z prostého betonu zatříděného do Katalogu odpadů pod kódem 170 101</t>
  </si>
  <si>
    <t>1757765541</t>
  </si>
  <si>
    <t>6142,391+18+651</t>
  </si>
  <si>
    <t>96</t>
  </si>
  <si>
    <t>997221845</t>
  </si>
  <si>
    <t>Poplatek za uložení stavebního odpadu na skládce (skládkovné) asfaltového bez obsahu dehtu zatříděného do Katalogu odpadů pod kódem 170 302</t>
  </si>
  <si>
    <t>1290188170</t>
  </si>
  <si>
    <t>"asfalt kry" 14,428+97,169</t>
  </si>
  <si>
    <t>97</t>
  </si>
  <si>
    <t>997221845r</t>
  </si>
  <si>
    <t>1625184441</t>
  </si>
  <si>
    <t>"asfalt" 946,343+7102,464</t>
  </si>
  <si>
    <t>98</t>
  </si>
  <si>
    <t>997221855</t>
  </si>
  <si>
    <t>-506598596</t>
  </si>
  <si>
    <t>998</t>
  </si>
  <si>
    <t>Přesun hmot</t>
  </si>
  <si>
    <t>99</t>
  </si>
  <si>
    <t>998225111</t>
  </si>
  <si>
    <t>Přesun hmot pro komunikace s krytem z kameniva, monolitickým betonovým nebo živičným  dopravní vzdálenost do 200 m jakékoliv délky objektu</t>
  </si>
  <si>
    <t>2007870844</t>
  </si>
  <si>
    <t>VRN - VRN - Všeobecné práce a položky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</si>
  <si>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</si>
  <si>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</si>
  <si>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</si>
  <si>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</si>
  <si>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</si>
  <si>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VRN9 - Ostatní náklady</t>
  </si>
  <si>
    <t>Vedlejší rozpočtové náklady</t>
  </si>
  <si>
    <t>VRN1</t>
  </si>
  <si>
    <t>Průzkumné, geodetické a projektové práce</t>
  </si>
  <si>
    <t>011002000</t>
  </si>
  <si>
    <t>Průzkumné práce</t>
  </si>
  <si>
    <t>kpl</t>
  </si>
  <si>
    <t>1024</t>
  </si>
  <si>
    <t>-547235434</t>
  </si>
  <si>
    <t>011434000</t>
  </si>
  <si>
    <t>Měření (monitoring) hlukové hladiny</t>
  </si>
  <si>
    <t>1503591597</t>
  </si>
  <si>
    <t>012203000</t>
  </si>
  <si>
    <t>Geodetické práce při provádění stavby</t>
  </si>
  <si>
    <t>776675722</t>
  </si>
  <si>
    <t>013244000</t>
  </si>
  <si>
    <t>Dokumentace pro provádění stavby</t>
  </si>
  <si>
    <t>-2000270139</t>
  </si>
  <si>
    <t>013254000</t>
  </si>
  <si>
    <t>Dokumentace skutečného provedení stavby</t>
  </si>
  <si>
    <t>-56257223</t>
  </si>
  <si>
    <t>VRN2</t>
  </si>
  <si>
    <t>Příprava staveniště</t>
  </si>
  <si>
    <t>020001000</t>
  </si>
  <si>
    <t>-1673959990</t>
  </si>
  <si>
    <t>VRN3</t>
  </si>
  <si>
    <t>Zařízení staveniště</t>
  </si>
  <si>
    <t>030001000</t>
  </si>
  <si>
    <t>1177096512</t>
  </si>
  <si>
    <t>VRN4</t>
  </si>
  <si>
    <t>Inženýrská činnost</t>
  </si>
  <si>
    <t>043103000</t>
  </si>
  <si>
    <t>Zkoušky bez rozlišení</t>
  </si>
  <si>
    <t>-1966632879</t>
  </si>
  <si>
    <t>VRN9</t>
  </si>
  <si>
    <t>Ostatní náklady</t>
  </si>
  <si>
    <t>091204000</t>
  </si>
  <si>
    <t>Zabezpečovací práce související se zastavením stavby</t>
  </si>
  <si>
    <t>-1060455867</t>
  </si>
  <si>
    <t>SO 181 - SO 181 - Přechodné dopravní značení</t>
  </si>
  <si>
    <t xml:space="preserve">    VRN7 - Provozní vlivy</t>
  </si>
  <si>
    <t>-1082925726</t>
  </si>
  <si>
    <t>920  "osazení provizorního betonového svodidla vč. nájemného po dobu stavby"</t>
  </si>
  <si>
    <t>1745478045</t>
  </si>
  <si>
    <t>(920)*2   "demontáž po ukončení 1. i 2. fáze vč. přesunu do nové polohy z 1. do 2. fáze a vč. odvozu po ukončení stavby</t>
  </si>
  <si>
    <t>-922958470</t>
  </si>
  <si>
    <t>Poznámka k položce:
zpracování projekt a projednání DIO,DIR</t>
  </si>
  <si>
    <t>034503000</t>
  </si>
  <si>
    <t>Informační tabule na staveništi</t>
  </si>
  <si>
    <t>ks</t>
  </si>
  <si>
    <t>-1470081989</t>
  </si>
  <si>
    <t>VRN7</t>
  </si>
  <si>
    <t>Provozní vlivy</t>
  </si>
  <si>
    <t>072002000</t>
  </si>
  <si>
    <t>Silniční provoz</t>
  </si>
  <si>
    <t>-2103985741</t>
  </si>
  <si>
    <t>Poznámka k položce:
Přechodné dopravní značení pro vlastní realizaci opravy pravého jízdního pásu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</si>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</sst>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4" fillId="0" borderId="0" applyNumberFormat="0" applyFill="0" applyBorder="0" applyAlignment="0" applyProtection="0"/>
  </cellStyleXfs>
  <cellXfs count="38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44" fillId="2" borderId="0" xfId="1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5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8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0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1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1" xfId="0" applyFont="1" applyFill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2" fillId="0" borderId="18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9" fillId="0" borderId="23" xfId="0" applyNumberFormat="1" applyFont="1" applyBorder="1" applyAlignment="1" applyProtection="1">
      <alignment vertical="center"/>
    </xf>
    <xf numFmtId="4" fontId="29" fillId="0" borderId="24" xfId="0" applyNumberFormat="1" applyFont="1" applyBorder="1" applyAlignment="1" applyProtection="1">
      <alignment vertical="center"/>
    </xf>
    <xf numFmtId="166" fontId="29" fillId="0" borderId="24" xfId="0" applyNumberFormat="1" applyFont="1" applyBorder="1" applyAlignment="1" applyProtection="1">
      <alignment vertical="center"/>
    </xf>
    <xf numFmtId="4" fontId="29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1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left" vertical="center"/>
    </xf>
    <xf numFmtId="4" fontId="23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/>
    <xf numFmtId="166" fontId="32" fillId="0" borderId="16" xfId="0" applyNumberFormat="1" applyFont="1" applyBorder="1" applyAlignment="1" applyProtection="1"/>
    <xf numFmtId="166" fontId="32" fillId="0" borderId="17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6" fillId="0" borderId="28" xfId="0" applyFont="1" applyBorder="1" applyAlignment="1" applyProtection="1">
      <alignment horizontal="center" vertical="center"/>
    </xf>
    <xf numFmtId="49" fontId="36" fillId="0" borderId="28" xfId="0" applyNumberFormat="1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center" vertical="center" wrapText="1"/>
    </xf>
    <xf numFmtId="167" fontId="36" fillId="0" borderId="28" xfId="0" applyNumberFormat="1" applyFont="1" applyBorder="1" applyAlignment="1" applyProtection="1">
      <alignment vertical="center"/>
    </xf>
    <xf numFmtId="4" fontId="36" fillId="3" borderId="28" xfId="0" applyNumberFormat="1" applyFont="1" applyFill="1" applyBorder="1" applyAlignment="1" applyProtection="1">
      <alignment vertical="center"/>
      <protection locked="0"/>
    </xf>
    <xf numFmtId="4" fontId="36" fillId="0" borderId="28" xfId="0" applyNumberFormat="1" applyFont="1" applyBorder="1" applyAlignment="1" applyProtection="1">
      <alignment vertical="center"/>
    </xf>
    <xf numFmtId="0" fontId="36" fillId="0" borderId="5" xfId="0" applyFont="1" applyBorder="1" applyAlignment="1">
      <alignment vertical="center"/>
    </xf>
    <xf numFmtId="0" fontId="36" fillId="3" borderId="2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37" fillId="0" borderId="29" xfId="0" applyFont="1" applyBorder="1" applyAlignment="1" applyProtection="1">
      <alignment vertical="center" wrapText="1"/>
      <protection locked="0"/>
    </xf>
    <xf numFmtId="0" fontId="37" fillId="0" borderId="30" xfId="0" applyFont="1" applyBorder="1" applyAlignment="1" applyProtection="1">
      <alignment vertical="center" wrapText="1"/>
      <protection locked="0"/>
    </xf>
    <xf numFmtId="0" fontId="37" fillId="0" borderId="31" xfId="0" applyFont="1" applyBorder="1" applyAlignment="1" applyProtection="1">
      <alignment vertical="center" wrapText="1"/>
      <protection locked="0"/>
    </xf>
    <xf numFmtId="0" fontId="37" fillId="0" borderId="32" xfId="0" applyFont="1" applyBorder="1" applyAlignment="1" applyProtection="1">
      <alignment horizontal="center" vertical="center" wrapText="1"/>
      <protection locked="0"/>
    </xf>
    <xf numFmtId="0" fontId="37" fillId="0" borderId="33" xfId="0" applyFont="1" applyBorder="1" applyAlignment="1" applyProtection="1">
      <alignment horizontal="center" vertical="center" wrapText="1"/>
      <protection locked="0"/>
    </xf>
    <xf numFmtId="0" fontId="37" fillId="0" borderId="32" xfId="0" applyFont="1" applyBorder="1" applyAlignment="1" applyProtection="1">
      <alignment vertical="center" wrapText="1"/>
      <protection locked="0"/>
    </xf>
    <xf numFmtId="0" fontId="37" fillId="0" borderId="33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49" fontId="40" fillId="0" borderId="1" xfId="0" applyNumberFormat="1" applyFont="1" applyBorder="1" applyAlignment="1" applyProtection="1">
      <alignment vertical="center" wrapText="1"/>
      <protection locked="0"/>
    </xf>
    <xf numFmtId="0" fontId="37" fillId="0" borderId="35" xfId="0" applyFont="1" applyBorder="1" applyAlignment="1" applyProtection="1">
      <alignment vertical="center" wrapText="1"/>
      <protection locked="0"/>
    </xf>
    <xf numFmtId="0" fontId="41" fillId="0" borderId="34" xfId="0" applyFont="1" applyBorder="1" applyAlignment="1" applyProtection="1">
      <alignment vertical="center" wrapText="1"/>
      <protection locked="0"/>
    </xf>
    <xf numFmtId="0" fontId="37" fillId="0" borderId="36" xfId="0" applyFont="1" applyBorder="1" applyAlignment="1" applyProtection="1">
      <alignment vertical="center" wrapText="1"/>
      <protection locked="0"/>
    </xf>
    <xf numFmtId="0" fontId="37" fillId="0" borderId="1" xfId="0" applyFont="1" applyBorder="1" applyAlignment="1" applyProtection="1">
      <alignment vertical="top"/>
      <protection locked="0"/>
    </xf>
    <xf numFmtId="0" fontId="37" fillId="0" borderId="0" xfId="0" applyFont="1" applyAlignment="1" applyProtection="1">
      <alignment vertical="top"/>
      <protection locked="0"/>
    </xf>
    <xf numFmtId="0" fontId="37" fillId="0" borderId="29" xfId="0" applyFont="1" applyBorder="1" applyAlignment="1" applyProtection="1">
      <alignment horizontal="left" vertical="center"/>
      <protection locked="0"/>
    </xf>
    <xf numFmtId="0" fontId="37" fillId="0" borderId="30" xfId="0" applyFont="1" applyBorder="1" applyAlignment="1" applyProtection="1">
      <alignment horizontal="left" vertical="center"/>
      <protection locked="0"/>
    </xf>
    <xf numFmtId="0" fontId="37" fillId="0" borderId="31" xfId="0" applyFont="1" applyBorder="1" applyAlignment="1" applyProtection="1">
      <alignment horizontal="left" vertical="center"/>
      <protection locked="0"/>
    </xf>
    <xf numFmtId="0" fontId="37" fillId="0" borderId="32" xfId="0" applyFont="1" applyBorder="1" applyAlignment="1" applyProtection="1">
      <alignment horizontal="left" vertical="center"/>
      <protection locked="0"/>
    </xf>
    <xf numFmtId="0" fontId="37" fillId="0" borderId="33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center" vertical="center"/>
      <protection locked="0"/>
    </xf>
    <xf numFmtId="0" fontId="42" fillId="0" borderId="34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center" vertical="center"/>
      <protection locked="0"/>
    </xf>
    <xf numFmtId="0" fontId="40" fillId="0" borderId="32" xfId="0" applyFont="1" applyBorder="1" applyAlignment="1" applyProtection="1">
      <alignment horizontal="left" vertical="center"/>
      <protection locked="0"/>
    </xf>
    <xf numFmtId="0" fontId="40" fillId="0" borderId="1" xfId="0" applyFont="1" applyFill="1" applyBorder="1" applyAlignment="1" applyProtection="1">
      <alignment horizontal="left" vertical="center"/>
      <protection locked="0"/>
    </xf>
    <xf numFmtId="0" fontId="40" fillId="0" borderId="1" xfId="0" applyFont="1" applyFill="1" applyBorder="1" applyAlignment="1" applyProtection="1">
      <alignment horizontal="center" vertical="center"/>
      <protection locked="0"/>
    </xf>
    <xf numFmtId="0" fontId="37" fillId="0" borderId="35" xfId="0" applyFont="1" applyBorder="1" applyAlignment="1" applyProtection="1">
      <alignment horizontal="left" vertical="center"/>
      <protection locked="0"/>
    </xf>
    <xf numFmtId="0" fontId="41" fillId="0" borderId="34" xfId="0" applyFont="1" applyBorder="1" applyAlignment="1" applyProtection="1">
      <alignment horizontal="left" vertical="center"/>
      <protection locked="0"/>
    </xf>
    <xf numFmtId="0" fontId="37" fillId="0" borderId="36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center" vertical="center" wrapText="1"/>
      <protection locked="0"/>
    </xf>
    <xf numFmtId="0" fontId="37" fillId="0" borderId="29" xfId="0" applyFont="1" applyBorder="1" applyAlignment="1" applyProtection="1">
      <alignment horizontal="left" vertical="center" wrapText="1"/>
      <protection locked="0"/>
    </xf>
    <xf numFmtId="0" fontId="37" fillId="0" borderId="30" xfId="0" applyFont="1" applyBorder="1" applyAlignment="1" applyProtection="1">
      <alignment horizontal="left" vertical="center" wrapText="1"/>
      <protection locked="0"/>
    </xf>
    <xf numFmtId="0" fontId="37" fillId="0" borderId="31" xfId="0" applyFont="1" applyBorder="1" applyAlignment="1" applyProtection="1">
      <alignment horizontal="left" vertical="center" wrapText="1"/>
      <protection locked="0"/>
    </xf>
    <xf numFmtId="0" fontId="37" fillId="0" borderId="32" xfId="0" applyFont="1" applyBorder="1" applyAlignment="1" applyProtection="1">
      <alignment horizontal="left" vertical="center" wrapText="1"/>
      <protection locked="0"/>
    </xf>
    <xf numFmtId="0" fontId="37" fillId="0" borderId="33" xfId="0" applyFont="1" applyBorder="1" applyAlignment="1" applyProtection="1">
      <alignment horizontal="left" vertical="center" wrapText="1"/>
      <protection locked="0"/>
    </xf>
    <xf numFmtId="0" fontId="42" fillId="0" borderId="32" xfId="0" applyFont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/>
      <protection locked="0"/>
    </xf>
    <xf numFmtId="0" fontId="40" fillId="0" borderId="35" xfId="0" applyFont="1" applyBorder="1" applyAlignment="1" applyProtection="1">
      <alignment horizontal="left" vertical="center" wrapText="1"/>
      <protection locked="0"/>
    </xf>
    <xf numFmtId="0" fontId="40" fillId="0" borderId="34" xfId="0" applyFont="1" applyBorder="1" applyAlignment="1" applyProtection="1">
      <alignment horizontal="left" vertical="center" wrapText="1"/>
      <protection locked="0"/>
    </xf>
    <xf numFmtId="0" fontId="40" fillId="0" borderId="36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top"/>
      <protection locked="0"/>
    </xf>
    <xf numFmtId="0" fontId="40" fillId="0" borderId="1" xfId="0" applyFont="1" applyBorder="1" applyAlignment="1" applyProtection="1">
      <alignment horizontal="center" vertical="top"/>
      <protection locked="0"/>
    </xf>
    <xf numFmtId="0" fontId="40" fillId="0" borderId="35" xfId="0" applyFont="1" applyBorder="1" applyAlignment="1" applyProtection="1">
      <alignment horizontal="left" vertical="center"/>
      <protection locked="0"/>
    </xf>
    <xf numFmtId="0" fontId="40" fillId="0" borderId="36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39" fillId="0" borderId="1" xfId="0" applyFont="1" applyBorder="1" applyAlignment="1" applyProtection="1">
      <alignment vertical="center"/>
      <protection locked="0"/>
    </xf>
    <xf numFmtId="0" fontId="42" fillId="0" borderId="34" xfId="0" applyFont="1" applyBorder="1" applyAlignment="1" applyProtection="1">
      <alignment vertical="center"/>
      <protection locked="0"/>
    </xf>
    <xf numFmtId="0" fontId="39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0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9" fillId="0" borderId="34" xfId="0" applyFont="1" applyBorder="1" applyAlignment="1" applyProtection="1">
      <alignment horizontal="left"/>
      <protection locked="0"/>
    </xf>
    <xf numFmtId="0" fontId="42" fillId="0" borderId="34" xfId="0" applyFont="1" applyBorder="1" applyAlignment="1" applyProtection="1">
      <protection locked="0"/>
    </xf>
    <xf numFmtId="0" fontId="37" fillId="0" borderId="32" xfId="0" applyFont="1" applyBorder="1" applyAlignment="1" applyProtection="1">
      <alignment vertical="top"/>
      <protection locked="0"/>
    </xf>
    <xf numFmtId="0" fontId="37" fillId="0" borderId="33" xfId="0" applyFont="1" applyBorder="1" applyAlignment="1" applyProtection="1">
      <alignment vertical="top"/>
      <protection locked="0"/>
    </xf>
    <xf numFmtId="0" fontId="37" fillId="0" borderId="1" xfId="0" applyFont="1" applyBorder="1" applyAlignment="1" applyProtection="1">
      <alignment horizontal="center" vertical="center"/>
      <protection locked="0"/>
    </xf>
    <xf numFmtId="0" fontId="37" fillId="0" borderId="1" xfId="0" applyFont="1" applyBorder="1" applyAlignment="1" applyProtection="1">
      <alignment horizontal="left" vertical="top"/>
      <protection locked="0"/>
    </xf>
    <xf numFmtId="0" fontId="37" fillId="0" borderId="35" xfId="0" applyFont="1" applyBorder="1" applyAlignment="1" applyProtection="1">
      <alignment vertical="top"/>
      <protection locked="0"/>
    </xf>
    <xf numFmtId="0" fontId="37" fillId="0" borderId="34" xfId="0" applyFont="1" applyBorder="1" applyAlignment="1" applyProtection="1">
      <alignment vertical="top"/>
      <protection locked="0"/>
    </xf>
    <xf numFmtId="0" fontId="37" fillId="0" borderId="36" xfId="0" applyFont="1" applyBorder="1" applyAlignment="1" applyProtection="1">
      <alignment vertical="top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0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0" fillId="0" borderId="0" xfId="0"/>
    <xf numFmtId="0" fontId="18" fillId="0" borderId="0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 wrapText="1"/>
    </xf>
    <xf numFmtId="0" fontId="18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0" fillId="2" borderId="0" xfId="1" applyFont="1" applyFill="1" applyAlignment="1">
      <alignment vertical="center"/>
    </xf>
    <xf numFmtId="0" fontId="40" fillId="0" borderId="1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top"/>
      <protection locked="0"/>
    </xf>
    <xf numFmtId="0" fontId="39" fillId="0" borderId="34" xfId="0" applyFont="1" applyBorder="1" applyAlignment="1" applyProtection="1">
      <alignment horizontal="left"/>
      <protection locked="0"/>
    </xf>
    <xf numFmtId="0" fontId="38" fillId="0" borderId="1" xfId="0" applyFont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 vertical="center"/>
      <protection locked="0"/>
    </xf>
    <xf numFmtId="49" fontId="40" fillId="0" borderId="1" xfId="0" applyNumberFormat="1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39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6"/>
  <sheetViews>
    <sheetView showGridLines="0" tabSelected="1" workbookViewId="0">
      <pane ySplit="1" topLeftCell="A2" activePane="bottomLeft" state="frozen"/>
      <selection pane="bottomLeft"/>
    </sheetView>
  </sheetViews>
  <sheetFormatPr defaultRowHeight="12.7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1:74" ht="36.950000000000003" customHeight="1">
      <c r="AR2" s="369"/>
      <c r="AS2" s="369"/>
      <c r="AT2" s="369"/>
      <c r="AU2" s="369"/>
      <c r="AV2" s="369"/>
      <c r="AW2" s="369"/>
      <c r="AX2" s="369"/>
      <c r="AY2" s="369"/>
      <c r="AZ2" s="369"/>
      <c r="BA2" s="369"/>
      <c r="BB2" s="369"/>
      <c r="BC2" s="369"/>
      <c r="BD2" s="369"/>
      <c r="BE2" s="369"/>
      <c r="BS2" s="23" t="s">
        <v>8</v>
      </c>
      <c r="BT2" s="23" t="s">
        <v>9</v>
      </c>
    </row>
    <row r="3" spans="1:74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1:74" ht="36.950000000000003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1:74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34" t="s">
        <v>16</v>
      </c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28"/>
      <c r="AQ5" s="30"/>
      <c r="BE5" s="332" t="s">
        <v>17</v>
      </c>
      <c r="BS5" s="23" t="s">
        <v>8</v>
      </c>
    </row>
    <row r="6" spans="1:74" ht="36.950000000000003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36" t="s">
        <v>19</v>
      </c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28"/>
      <c r="AQ6" s="30"/>
      <c r="BE6" s="333"/>
      <c r="BS6" s="23" t="s">
        <v>8</v>
      </c>
    </row>
    <row r="7" spans="1:74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21</v>
      </c>
      <c r="AO7" s="28"/>
      <c r="AP7" s="28"/>
      <c r="AQ7" s="30"/>
      <c r="BE7" s="333"/>
      <c r="BS7" s="23" t="s">
        <v>8</v>
      </c>
    </row>
    <row r="8" spans="1:74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33"/>
      <c r="BS8" s="23" t="s">
        <v>8</v>
      </c>
    </row>
    <row r="9" spans="1:74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33"/>
      <c r="BS9" s="23" t="s">
        <v>8</v>
      </c>
    </row>
    <row r="10" spans="1:74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21</v>
      </c>
      <c r="AO10" s="28"/>
      <c r="AP10" s="28"/>
      <c r="AQ10" s="30"/>
      <c r="BE10" s="333"/>
      <c r="BS10" s="23" t="s">
        <v>8</v>
      </c>
    </row>
    <row r="11" spans="1:74" ht="18.399999999999999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29</v>
      </c>
      <c r="AL11" s="28"/>
      <c r="AM11" s="28"/>
      <c r="AN11" s="34" t="s">
        <v>21</v>
      </c>
      <c r="AO11" s="28"/>
      <c r="AP11" s="28"/>
      <c r="AQ11" s="30"/>
      <c r="BE11" s="333"/>
      <c r="BS11" s="23" t="s">
        <v>8</v>
      </c>
    </row>
    <row r="12" spans="1:74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33"/>
      <c r="BS12" s="23" t="s">
        <v>8</v>
      </c>
    </row>
    <row r="13" spans="1:74" ht="14.45" customHeight="1">
      <c r="B13" s="27"/>
      <c r="C13" s="28"/>
      <c r="D13" s="36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31</v>
      </c>
      <c r="AO13" s="28"/>
      <c r="AP13" s="28"/>
      <c r="AQ13" s="30"/>
      <c r="BE13" s="333"/>
      <c r="BS13" s="23" t="s">
        <v>8</v>
      </c>
    </row>
    <row r="14" spans="1:74" ht="15">
      <c r="B14" s="27"/>
      <c r="C14" s="28"/>
      <c r="D14" s="28"/>
      <c r="E14" s="337" t="s">
        <v>31</v>
      </c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6" t="s">
        <v>29</v>
      </c>
      <c r="AL14" s="28"/>
      <c r="AM14" s="28"/>
      <c r="AN14" s="38" t="s">
        <v>31</v>
      </c>
      <c r="AO14" s="28"/>
      <c r="AP14" s="28"/>
      <c r="AQ14" s="30"/>
      <c r="BE14" s="333"/>
      <c r="BS14" s="23" t="s">
        <v>8</v>
      </c>
    </row>
    <row r="15" spans="1:74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33"/>
      <c r="BS15" s="23" t="s">
        <v>6</v>
      </c>
    </row>
    <row r="16" spans="1:74" ht="14.45" customHeight="1">
      <c r="B16" s="27"/>
      <c r="C16" s="28"/>
      <c r="D16" s="36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21</v>
      </c>
      <c r="AO16" s="28"/>
      <c r="AP16" s="28"/>
      <c r="AQ16" s="30"/>
      <c r="BE16" s="333"/>
      <c r="BS16" s="23" t="s">
        <v>6</v>
      </c>
    </row>
    <row r="17" spans="2:71" ht="18.399999999999999" customHeight="1">
      <c r="B17" s="27"/>
      <c r="C17" s="28"/>
      <c r="D17" s="28"/>
      <c r="E17" s="34" t="s">
        <v>24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29</v>
      </c>
      <c r="AL17" s="28"/>
      <c r="AM17" s="28"/>
      <c r="AN17" s="34" t="s">
        <v>21</v>
      </c>
      <c r="AO17" s="28"/>
      <c r="AP17" s="28"/>
      <c r="AQ17" s="30"/>
      <c r="BE17" s="333"/>
      <c r="BS17" s="23" t="s">
        <v>33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33"/>
      <c r="BS18" s="23" t="s">
        <v>8</v>
      </c>
    </row>
    <row r="19" spans="2:71" ht="14.45" customHeight="1">
      <c r="B19" s="27"/>
      <c r="C19" s="28"/>
      <c r="D19" s="36" t="s">
        <v>34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33"/>
      <c r="BS19" s="23" t="s">
        <v>8</v>
      </c>
    </row>
    <row r="20" spans="2:71" ht="16.5" customHeight="1">
      <c r="B20" s="27"/>
      <c r="C20" s="28"/>
      <c r="D20" s="28"/>
      <c r="E20" s="339" t="s">
        <v>21</v>
      </c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39"/>
      <c r="AL20" s="339"/>
      <c r="AM20" s="339"/>
      <c r="AN20" s="339"/>
      <c r="AO20" s="28"/>
      <c r="AP20" s="28"/>
      <c r="AQ20" s="30"/>
      <c r="BE20" s="333"/>
      <c r="BS20" s="23" t="s">
        <v>6</v>
      </c>
    </row>
    <row r="21" spans="2:71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33"/>
    </row>
    <row r="22" spans="2:71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33"/>
    </row>
    <row r="23" spans="2:71" s="1" customFormat="1" ht="25.9" customHeight="1">
      <c r="B23" s="40"/>
      <c r="C23" s="41"/>
      <c r="D23" s="42" t="s">
        <v>35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40">
        <f>ROUND(AG51,2)</f>
        <v>0</v>
      </c>
      <c r="AL23" s="341"/>
      <c r="AM23" s="341"/>
      <c r="AN23" s="341"/>
      <c r="AO23" s="341"/>
      <c r="AP23" s="41"/>
      <c r="AQ23" s="44"/>
      <c r="BE23" s="333"/>
    </row>
    <row r="24" spans="2:71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33"/>
    </row>
    <row r="25" spans="2:71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42" t="s">
        <v>36</v>
      </c>
      <c r="M25" s="342"/>
      <c r="N25" s="342"/>
      <c r="O25" s="342"/>
      <c r="P25" s="41"/>
      <c r="Q25" s="41"/>
      <c r="R25" s="41"/>
      <c r="S25" s="41"/>
      <c r="T25" s="41"/>
      <c r="U25" s="41"/>
      <c r="V25" s="41"/>
      <c r="W25" s="342" t="s">
        <v>37</v>
      </c>
      <c r="X25" s="342"/>
      <c r="Y25" s="342"/>
      <c r="Z25" s="342"/>
      <c r="AA25" s="342"/>
      <c r="AB25" s="342"/>
      <c r="AC25" s="342"/>
      <c r="AD25" s="342"/>
      <c r="AE25" s="342"/>
      <c r="AF25" s="41"/>
      <c r="AG25" s="41"/>
      <c r="AH25" s="41"/>
      <c r="AI25" s="41"/>
      <c r="AJ25" s="41"/>
      <c r="AK25" s="342" t="s">
        <v>38</v>
      </c>
      <c r="AL25" s="342"/>
      <c r="AM25" s="342"/>
      <c r="AN25" s="342"/>
      <c r="AO25" s="342"/>
      <c r="AP25" s="41"/>
      <c r="AQ25" s="44"/>
      <c r="BE25" s="333"/>
    </row>
    <row r="26" spans="2:71" s="2" customFormat="1" ht="14.45" customHeight="1">
      <c r="B26" s="46"/>
      <c r="C26" s="47"/>
      <c r="D26" s="48" t="s">
        <v>39</v>
      </c>
      <c r="E26" s="47"/>
      <c r="F26" s="48" t="s">
        <v>40</v>
      </c>
      <c r="G26" s="47"/>
      <c r="H26" s="47"/>
      <c r="I26" s="47"/>
      <c r="J26" s="47"/>
      <c r="K26" s="47"/>
      <c r="L26" s="343">
        <v>0.21</v>
      </c>
      <c r="M26" s="344"/>
      <c r="N26" s="344"/>
      <c r="O26" s="344"/>
      <c r="P26" s="47"/>
      <c r="Q26" s="47"/>
      <c r="R26" s="47"/>
      <c r="S26" s="47"/>
      <c r="T26" s="47"/>
      <c r="U26" s="47"/>
      <c r="V26" s="47"/>
      <c r="W26" s="345">
        <f>ROUND(AZ51,2)</f>
        <v>0</v>
      </c>
      <c r="X26" s="344"/>
      <c r="Y26" s="344"/>
      <c r="Z26" s="344"/>
      <c r="AA26" s="344"/>
      <c r="AB26" s="344"/>
      <c r="AC26" s="344"/>
      <c r="AD26" s="344"/>
      <c r="AE26" s="344"/>
      <c r="AF26" s="47"/>
      <c r="AG26" s="47"/>
      <c r="AH26" s="47"/>
      <c r="AI26" s="47"/>
      <c r="AJ26" s="47"/>
      <c r="AK26" s="345">
        <f>ROUND(AV51,2)</f>
        <v>0</v>
      </c>
      <c r="AL26" s="344"/>
      <c r="AM26" s="344"/>
      <c r="AN26" s="344"/>
      <c r="AO26" s="344"/>
      <c r="AP26" s="47"/>
      <c r="AQ26" s="49"/>
      <c r="BE26" s="333"/>
    </row>
    <row r="27" spans="2:71" s="2" customFormat="1" ht="14.45" customHeight="1">
      <c r="B27" s="46"/>
      <c r="C27" s="47"/>
      <c r="D27" s="47"/>
      <c r="E27" s="47"/>
      <c r="F27" s="48" t="s">
        <v>41</v>
      </c>
      <c r="G27" s="47"/>
      <c r="H27" s="47"/>
      <c r="I27" s="47"/>
      <c r="J27" s="47"/>
      <c r="K27" s="47"/>
      <c r="L27" s="343">
        <v>0.15</v>
      </c>
      <c r="M27" s="344"/>
      <c r="N27" s="344"/>
      <c r="O27" s="344"/>
      <c r="P27" s="47"/>
      <c r="Q27" s="47"/>
      <c r="R27" s="47"/>
      <c r="S27" s="47"/>
      <c r="T27" s="47"/>
      <c r="U27" s="47"/>
      <c r="V27" s="47"/>
      <c r="W27" s="345">
        <f>ROUND(BA51,2)</f>
        <v>0</v>
      </c>
      <c r="X27" s="344"/>
      <c r="Y27" s="344"/>
      <c r="Z27" s="344"/>
      <c r="AA27" s="344"/>
      <c r="AB27" s="344"/>
      <c r="AC27" s="344"/>
      <c r="AD27" s="344"/>
      <c r="AE27" s="344"/>
      <c r="AF27" s="47"/>
      <c r="AG27" s="47"/>
      <c r="AH27" s="47"/>
      <c r="AI27" s="47"/>
      <c r="AJ27" s="47"/>
      <c r="AK27" s="345">
        <f>ROUND(AW51,2)</f>
        <v>0</v>
      </c>
      <c r="AL27" s="344"/>
      <c r="AM27" s="344"/>
      <c r="AN27" s="344"/>
      <c r="AO27" s="344"/>
      <c r="AP27" s="47"/>
      <c r="AQ27" s="49"/>
      <c r="BE27" s="333"/>
    </row>
    <row r="28" spans="2:71" s="2" customFormat="1" ht="14.45" hidden="1" customHeight="1">
      <c r="B28" s="46"/>
      <c r="C28" s="47"/>
      <c r="D28" s="47"/>
      <c r="E28" s="47"/>
      <c r="F28" s="48" t="s">
        <v>42</v>
      </c>
      <c r="G28" s="47"/>
      <c r="H28" s="47"/>
      <c r="I28" s="47"/>
      <c r="J28" s="47"/>
      <c r="K28" s="47"/>
      <c r="L28" s="343">
        <v>0.21</v>
      </c>
      <c r="M28" s="344"/>
      <c r="N28" s="344"/>
      <c r="O28" s="344"/>
      <c r="P28" s="47"/>
      <c r="Q28" s="47"/>
      <c r="R28" s="47"/>
      <c r="S28" s="47"/>
      <c r="T28" s="47"/>
      <c r="U28" s="47"/>
      <c r="V28" s="47"/>
      <c r="W28" s="345">
        <f>ROUND(BB51,2)</f>
        <v>0</v>
      </c>
      <c r="X28" s="344"/>
      <c r="Y28" s="344"/>
      <c r="Z28" s="344"/>
      <c r="AA28" s="344"/>
      <c r="AB28" s="344"/>
      <c r="AC28" s="344"/>
      <c r="AD28" s="344"/>
      <c r="AE28" s="344"/>
      <c r="AF28" s="47"/>
      <c r="AG28" s="47"/>
      <c r="AH28" s="47"/>
      <c r="AI28" s="47"/>
      <c r="AJ28" s="47"/>
      <c r="AK28" s="345">
        <v>0</v>
      </c>
      <c r="AL28" s="344"/>
      <c r="AM28" s="344"/>
      <c r="AN28" s="344"/>
      <c r="AO28" s="344"/>
      <c r="AP28" s="47"/>
      <c r="AQ28" s="49"/>
      <c r="BE28" s="333"/>
    </row>
    <row r="29" spans="2:71" s="2" customFormat="1" ht="14.45" hidden="1" customHeight="1">
      <c r="B29" s="46"/>
      <c r="C29" s="47"/>
      <c r="D29" s="47"/>
      <c r="E29" s="47"/>
      <c r="F29" s="48" t="s">
        <v>43</v>
      </c>
      <c r="G29" s="47"/>
      <c r="H29" s="47"/>
      <c r="I29" s="47"/>
      <c r="J29" s="47"/>
      <c r="K29" s="47"/>
      <c r="L29" s="343">
        <v>0.15</v>
      </c>
      <c r="M29" s="344"/>
      <c r="N29" s="344"/>
      <c r="O29" s="344"/>
      <c r="P29" s="47"/>
      <c r="Q29" s="47"/>
      <c r="R29" s="47"/>
      <c r="S29" s="47"/>
      <c r="T29" s="47"/>
      <c r="U29" s="47"/>
      <c r="V29" s="47"/>
      <c r="W29" s="345">
        <f>ROUND(BC51,2)</f>
        <v>0</v>
      </c>
      <c r="X29" s="344"/>
      <c r="Y29" s="344"/>
      <c r="Z29" s="344"/>
      <c r="AA29" s="344"/>
      <c r="AB29" s="344"/>
      <c r="AC29" s="344"/>
      <c r="AD29" s="344"/>
      <c r="AE29" s="344"/>
      <c r="AF29" s="47"/>
      <c r="AG29" s="47"/>
      <c r="AH29" s="47"/>
      <c r="AI29" s="47"/>
      <c r="AJ29" s="47"/>
      <c r="AK29" s="345">
        <v>0</v>
      </c>
      <c r="AL29" s="344"/>
      <c r="AM29" s="344"/>
      <c r="AN29" s="344"/>
      <c r="AO29" s="344"/>
      <c r="AP29" s="47"/>
      <c r="AQ29" s="49"/>
      <c r="BE29" s="333"/>
    </row>
    <row r="30" spans="2:71" s="2" customFormat="1" ht="14.45" hidden="1" customHeight="1">
      <c r="B30" s="46"/>
      <c r="C30" s="47"/>
      <c r="D30" s="47"/>
      <c r="E30" s="47"/>
      <c r="F30" s="48" t="s">
        <v>44</v>
      </c>
      <c r="G30" s="47"/>
      <c r="H30" s="47"/>
      <c r="I30" s="47"/>
      <c r="J30" s="47"/>
      <c r="K30" s="47"/>
      <c r="L30" s="343">
        <v>0</v>
      </c>
      <c r="M30" s="344"/>
      <c r="N30" s="344"/>
      <c r="O30" s="344"/>
      <c r="P30" s="47"/>
      <c r="Q30" s="47"/>
      <c r="R30" s="47"/>
      <c r="S30" s="47"/>
      <c r="T30" s="47"/>
      <c r="U30" s="47"/>
      <c r="V30" s="47"/>
      <c r="W30" s="345">
        <f>ROUND(BD51,2)</f>
        <v>0</v>
      </c>
      <c r="X30" s="344"/>
      <c r="Y30" s="344"/>
      <c r="Z30" s="344"/>
      <c r="AA30" s="344"/>
      <c r="AB30" s="344"/>
      <c r="AC30" s="344"/>
      <c r="AD30" s="344"/>
      <c r="AE30" s="344"/>
      <c r="AF30" s="47"/>
      <c r="AG30" s="47"/>
      <c r="AH30" s="47"/>
      <c r="AI30" s="47"/>
      <c r="AJ30" s="47"/>
      <c r="AK30" s="345">
        <v>0</v>
      </c>
      <c r="AL30" s="344"/>
      <c r="AM30" s="344"/>
      <c r="AN30" s="344"/>
      <c r="AO30" s="344"/>
      <c r="AP30" s="47"/>
      <c r="AQ30" s="49"/>
      <c r="BE30" s="333"/>
    </row>
    <row r="31" spans="2:71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33"/>
    </row>
    <row r="32" spans="2:71" s="1" customFormat="1" ht="25.9" customHeight="1">
      <c r="B32" s="40"/>
      <c r="C32" s="50"/>
      <c r="D32" s="51" t="s">
        <v>45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46</v>
      </c>
      <c r="U32" s="52"/>
      <c r="V32" s="52"/>
      <c r="W32" s="52"/>
      <c r="X32" s="346" t="s">
        <v>47</v>
      </c>
      <c r="Y32" s="347"/>
      <c r="Z32" s="347"/>
      <c r="AA32" s="347"/>
      <c r="AB32" s="347"/>
      <c r="AC32" s="52"/>
      <c r="AD32" s="52"/>
      <c r="AE32" s="52"/>
      <c r="AF32" s="52"/>
      <c r="AG32" s="52"/>
      <c r="AH32" s="52"/>
      <c r="AI32" s="52"/>
      <c r="AJ32" s="52"/>
      <c r="AK32" s="348">
        <f>SUM(AK23:AK30)</f>
        <v>0</v>
      </c>
      <c r="AL32" s="347"/>
      <c r="AM32" s="347"/>
      <c r="AN32" s="347"/>
      <c r="AO32" s="349"/>
      <c r="AP32" s="50"/>
      <c r="AQ32" s="54"/>
      <c r="BE32" s="333"/>
    </row>
    <row r="33" spans="2:56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56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56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56" s="1" customFormat="1" ht="36.950000000000003" customHeight="1">
      <c r="B39" s="40"/>
      <c r="C39" s="61" t="s">
        <v>48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56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56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STG02_2018_URS2018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56" s="4" customFormat="1" ht="36.950000000000003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50" t="str">
        <f>K6</f>
        <v>ŠTĚRBOHOLSKÁ spojka (G), Praha 15, č. akce 999167</v>
      </c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  <c r="AA42" s="351"/>
      <c r="AB42" s="351"/>
      <c r="AC42" s="351"/>
      <c r="AD42" s="351"/>
      <c r="AE42" s="351"/>
      <c r="AF42" s="351"/>
      <c r="AG42" s="351"/>
      <c r="AH42" s="351"/>
      <c r="AI42" s="351"/>
      <c r="AJ42" s="351"/>
      <c r="AK42" s="351"/>
      <c r="AL42" s="351"/>
      <c r="AM42" s="351"/>
      <c r="AN42" s="351"/>
      <c r="AO42" s="351"/>
      <c r="AP42" s="69"/>
      <c r="AQ42" s="69"/>
      <c r="AR42" s="70"/>
    </row>
    <row r="43" spans="2:56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56" s="1" customFormat="1" ht="15">
      <c r="B44" s="40"/>
      <c r="C44" s="64" t="s">
        <v>23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 xml:space="preserve"> 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25</v>
      </c>
      <c r="AJ44" s="62"/>
      <c r="AK44" s="62"/>
      <c r="AL44" s="62"/>
      <c r="AM44" s="352" t="str">
        <f>IF(AN8= "","",AN8)</f>
        <v>8. 8. 2018</v>
      </c>
      <c r="AN44" s="352"/>
      <c r="AO44" s="62"/>
      <c r="AP44" s="62"/>
      <c r="AQ44" s="62"/>
      <c r="AR44" s="60"/>
    </row>
    <row r="45" spans="2:56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5">
      <c r="B46" s="40"/>
      <c r="C46" s="64" t="s">
        <v>27</v>
      </c>
      <c r="D46" s="62"/>
      <c r="E46" s="62"/>
      <c r="F46" s="62"/>
      <c r="G46" s="62"/>
      <c r="H46" s="62"/>
      <c r="I46" s="62"/>
      <c r="J46" s="62"/>
      <c r="K46" s="62"/>
      <c r="L46" s="65" t="str">
        <f>IF(E11= "","",E11)</f>
        <v xml:space="preserve"> 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32</v>
      </c>
      <c r="AJ46" s="62"/>
      <c r="AK46" s="62"/>
      <c r="AL46" s="62"/>
      <c r="AM46" s="353" t="str">
        <f>IF(E17="","",E17)</f>
        <v xml:space="preserve"> </v>
      </c>
      <c r="AN46" s="353"/>
      <c r="AO46" s="353"/>
      <c r="AP46" s="353"/>
      <c r="AQ46" s="62"/>
      <c r="AR46" s="60"/>
      <c r="AS46" s="354" t="s">
        <v>49</v>
      </c>
      <c r="AT46" s="355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5">
      <c r="B47" s="40"/>
      <c r="C47" s="64" t="s">
        <v>30</v>
      </c>
      <c r="D47" s="62"/>
      <c r="E47" s="62"/>
      <c r="F47" s="62"/>
      <c r="G47" s="62"/>
      <c r="H47" s="62"/>
      <c r="I47" s="62"/>
      <c r="J47" s="62"/>
      <c r="K47" s="62"/>
      <c r="L47" s="65" t="str">
        <f>IF(E14= 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56"/>
      <c r="AT47" s="357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58"/>
      <c r="AT48" s="359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1:91" s="1" customFormat="1" ht="29.25" customHeight="1">
      <c r="B49" s="40"/>
      <c r="C49" s="360" t="s">
        <v>50</v>
      </c>
      <c r="D49" s="361"/>
      <c r="E49" s="361"/>
      <c r="F49" s="361"/>
      <c r="G49" s="361"/>
      <c r="H49" s="78"/>
      <c r="I49" s="362" t="s">
        <v>51</v>
      </c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63" t="s">
        <v>52</v>
      </c>
      <c r="AH49" s="361"/>
      <c r="AI49" s="361"/>
      <c r="AJ49" s="361"/>
      <c r="AK49" s="361"/>
      <c r="AL49" s="361"/>
      <c r="AM49" s="361"/>
      <c r="AN49" s="362" t="s">
        <v>53</v>
      </c>
      <c r="AO49" s="361"/>
      <c r="AP49" s="361"/>
      <c r="AQ49" s="79" t="s">
        <v>54</v>
      </c>
      <c r="AR49" s="60"/>
      <c r="AS49" s="80" t="s">
        <v>55</v>
      </c>
      <c r="AT49" s="81" t="s">
        <v>56</v>
      </c>
      <c r="AU49" s="81" t="s">
        <v>57</v>
      </c>
      <c r="AV49" s="81" t="s">
        <v>58</v>
      </c>
      <c r="AW49" s="81" t="s">
        <v>59</v>
      </c>
      <c r="AX49" s="81" t="s">
        <v>60</v>
      </c>
      <c r="AY49" s="81" t="s">
        <v>61</v>
      </c>
      <c r="AZ49" s="81" t="s">
        <v>62</v>
      </c>
      <c r="BA49" s="81" t="s">
        <v>63</v>
      </c>
      <c r="BB49" s="81" t="s">
        <v>64</v>
      </c>
      <c r="BC49" s="81" t="s">
        <v>65</v>
      </c>
      <c r="BD49" s="82" t="s">
        <v>66</v>
      </c>
    </row>
    <row r="50" spans="1:91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1:91" s="4" customFormat="1" ht="32.450000000000003" customHeight="1">
      <c r="B51" s="67"/>
      <c r="C51" s="86" t="s">
        <v>67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67">
        <f>ROUND(SUM(AG52:AG54),2)</f>
        <v>0</v>
      </c>
      <c r="AH51" s="367"/>
      <c r="AI51" s="367"/>
      <c r="AJ51" s="367"/>
      <c r="AK51" s="367"/>
      <c r="AL51" s="367"/>
      <c r="AM51" s="367"/>
      <c r="AN51" s="368">
        <f>SUM(AG51,AT51)</f>
        <v>0</v>
      </c>
      <c r="AO51" s="368"/>
      <c r="AP51" s="368"/>
      <c r="AQ51" s="88" t="s">
        <v>21</v>
      </c>
      <c r="AR51" s="70"/>
      <c r="AS51" s="89">
        <f>ROUND(SUM(AS52:AS54),2)</f>
        <v>0</v>
      </c>
      <c r="AT51" s="90">
        <f>ROUND(SUM(AV51:AW51),2)</f>
        <v>0</v>
      </c>
      <c r="AU51" s="91">
        <f>ROUND(SUM(AU52:AU54),5)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ROUND(SUM(AZ52:AZ54),2)</f>
        <v>0</v>
      </c>
      <c r="BA51" s="90">
        <f>ROUND(SUM(BA52:BA54),2)</f>
        <v>0</v>
      </c>
      <c r="BB51" s="90">
        <f>ROUND(SUM(BB52:BB54),2)</f>
        <v>0</v>
      </c>
      <c r="BC51" s="90">
        <f>ROUND(SUM(BC52:BC54),2)</f>
        <v>0</v>
      </c>
      <c r="BD51" s="92">
        <f>ROUND(SUM(BD52:BD54),2)</f>
        <v>0</v>
      </c>
      <c r="BS51" s="93" t="s">
        <v>68</v>
      </c>
      <c r="BT51" s="93" t="s">
        <v>69</v>
      </c>
      <c r="BU51" s="94" t="s">
        <v>70</v>
      </c>
      <c r="BV51" s="93" t="s">
        <v>71</v>
      </c>
      <c r="BW51" s="93" t="s">
        <v>7</v>
      </c>
      <c r="BX51" s="93" t="s">
        <v>72</v>
      </c>
      <c r="CL51" s="93" t="s">
        <v>21</v>
      </c>
    </row>
    <row r="52" spans="1:91" s="5" customFormat="1" ht="16.5" customHeight="1">
      <c r="A52" s="95" t="s">
        <v>73</v>
      </c>
      <c r="B52" s="96"/>
      <c r="C52" s="97"/>
      <c r="D52" s="366" t="s">
        <v>74</v>
      </c>
      <c r="E52" s="366"/>
      <c r="F52" s="366"/>
      <c r="G52" s="366"/>
      <c r="H52" s="366"/>
      <c r="I52" s="98"/>
      <c r="J52" s="366" t="s">
        <v>75</v>
      </c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  <c r="Z52" s="366"/>
      <c r="AA52" s="366"/>
      <c r="AB52" s="366"/>
      <c r="AC52" s="366"/>
      <c r="AD52" s="366"/>
      <c r="AE52" s="366"/>
      <c r="AF52" s="366"/>
      <c r="AG52" s="364">
        <f>'SO103 - SO 103 - KOMUNIKACE'!J27</f>
        <v>0</v>
      </c>
      <c r="AH52" s="365"/>
      <c r="AI52" s="365"/>
      <c r="AJ52" s="365"/>
      <c r="AK52" s="365"/>
      <c r="AL52" s="365"/>
      <c r="AM52" s="365"/>
      <c r="AN52" s="364">
        <f>SUM(AG52,AT52)</f>
        <v>0</v>
      </c>
      <c r="AO52" s="365"/>
      <c r="AP52" s="365"/>
      <c r="AQ52" s="99" t="s">
        <v>76</v>
      </c>
      <c r="AR52" s="100"/>
      <c r="AS52" s="101">
        <v>0</v>
      </c>
      <c r="AT52" s="102">
        <f>ROUND(SUM(AV52:AW52),2)</f>
        <v>0</v>
      </c>
      <c r="AU52" s="103">
        <f>'SO103 - SO 103 - KOMUNIKACE'!P84</f>
        <v>0</v>
      </c>
      <c r="AV52" s="102">
        <f>'SO103 - SO 103 - KOMUNIKACE'!J30</f>
        <v>0</v>
      </c>
      <c r="AW52" s="102">
        <f>'SO103 - SO 103 - KOMUNIKACE'!J31</f>
        <v>0</v>
      </c>
      <c r="AX52" s="102">
        <f>'SO103 - SO 103 - KOMUNIKACE'!J32</f>
        <v>0</v>
      </c>
      <c r="AY52" s="102">
        <f>'SO103 - SO 103 - KOMUNIKACE'!J33</f>
        <v>0</v>
      </c>
      <c r="AZ52" s="102">
        <f>'SO103 - SO 103 - KOMUNIKACE'!F30</f>
        <v>0</v>
      </c>
      <c r="BA52" s="102">
        <f>'SO103 - SO 103 - KOMUNIKACE'!F31</f>
        <v>0</v>
      </c>
      <c r="BB52" s="102">
        <f>'SO103 - SO 103 - KOMUNIKACE'!F32</f>
        <v>0</v>
      </c>
      <c r="BC52" s="102">
        <f>'SO103 - SO 103 - KOMUNIKACE'!F33</f>
        <v>0</v>
      </c>
      <c r="BD52" s="104">
        <f>'SO103 - SO 103 - KOMUNIKACE'!F34</f>
        <v>0</v>
      </c>
      <c r="BT52" s="105" t="s">
        <v>77</v>
      </c>
      <c r="BV52" s="105" t="s">
        <v>71</v>
      </c>
      <c r="BW52" s="105" t="s">
        <v>78</v>
      </c>
      <c r="BX52" s="105" t="s">
        <v>7</v>
      </c>
      <c r="CL52" s="105" t="s">
        <v>21</v>
      </c>
      <c r="CM52" s="105" t="s">
        <v>79</v>
      </c>
    </row>
    <row r="53" spans="1:91" s="5" customFormat="1" ht="16.5" customHeight="1">
      <c r="A53" s="95" t="s">
        <v>73</v>
      </c>
      <c r="B53" s="96"/>
      <c r="C53" s="97"/>
      <c r="D53" s="366" t="s">
        <v>80</v>
      </c>
      <c r="E53" s="366"/>
      <c r="F53" s="366"/>
      <c r="G53" s="366"/>
      <c r="H53" s="366"/>
      <c r="I53" s="98"/>
      <c r="J53" s="366" t="s">
        <v>81</v>
      </c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6"/>
      <c r="AA53" s="366"/>
      <c r="AB53" s="366"/>
      <c r="AC53" s="366"/>
      <c r="AD53" s="366"/>
      <c r="AE53" s="366"/>
      <c r="AF53" s="366"/>
      <c r="AG53" s="364">
        <f>'VRN - VRN - Všeobecné prá...'!J27</f>
        <v>0</v>
      </c>
      <c r="AH53" s="365"/>
      <c r="AI53" s="365"/>
      <c r="AJ53" s="365"/>
      <c r="AK53" s="365"/>
      <c r="AL53" s="365"/>
      <c r="AM53" s="365"/>
      <c r="AN53" s="364">
        <f>SUM(AG53,AT53)</f>
        <v>0</v>
      </c>
      <c r="AO53" s="365"/>
      <c r="AP53" s="365"/>
      <c r="AQ53" s="99" t="s">
        <v>76</v>
      </c>
      <c r="AR53" s="100"/>
      <c r="AS53" s="101">
        <v>0</v>
      </c>
      <c r="AT53" s="102">
        <f>ROUND(SUM(AV53:AW53),2)</f>
        <v>0</v>
      </c>
      <c r="AU53" s="103">
        <f>'VRN - VRN - Všeobecné prá...'!P82</f>
        <v>0</v>
      </c>
      <c r="AV53" s="102">
        <f>'VRN - VRN - Všeobecné prá...'!J30</f>
        <v>0</v>
      </c>
      <c r="AW53" s="102">
        <f>'VRN - VRN - Všeobecné prá...'!J31</f>
        <v>0</v>
      </c>
      <c r="AX53" s="102">
        <f>'VRN - VRN - Všeobecné prá...'!J32</f>
        <v>0</v>
      </c>
      <c r="AY53" s="102">
        <f>'VRN - VRN - Všeobecné prá...'!J33</f>
        <v>0</v>
      </c>
      <c r="AZ53" s="102">
        <f>'VRN - VRN - Všeobecné prá...'!F30</f>
        <v>0</v>
      </c>
      <c r="BA53" s="102">
        <f>'VRN - VRN - Všeobecné prá...'!F31</f>
        <v>0</v>
      </c>
      <c r="BB53" s="102">
        <f>'VRN - VRN - Všeobecné prá...'!F32</f>
        <v>0</v>
      </c>
      <c r="BC53" s="102">
        <f>'VRN - VRN - Všeobecné prá...'!F33</f>
        <v>0</v>
      </c>
      <c r="BD53" s="104">
        <f>'VRN - VRN - Všeobecné prá...'!F34</f>
        <v>0</v>
      </c>
      <c r="BT53" s="105" t="s">
        <v>77</v>
      </c>
      <c r="BV53" s="105" t="s">
        <v>71</v>
      </c>
      <c r="BW53" s="105" t="s">
        <v>82</v>
      </c>
      <c r="BX53" s="105" t="s">
        <v>7</v>
      </c>
      <c r="CL53" s="105" t="s">
        <v>21</v>
      </c>
      <c r="CM53" s="105" t="s">
        <v>79</v>
      </c>
    </row>
    <row r="54" spans="1:91" s="5" customFormat="1" ht="31.5" customHeight="1">
      <c r="A54" s="95" t="s">
        <v>73</v>
      </c>
      <c r="B54" s="96"/>
      <c r="C54" s="97"/>
      <c r="D54" s="366" t="s">
        <v>83</v>
      </c>
      <c r="E54" s="366"/>
      <c r="F54" s="366"/>
      <c r="G54" s="366"/>
      <c r="H54" s="366"/>
      <c r="I54" s="98"/>
      <c r="J54" s="366" t="s">
        <v>84</v>
      </c>
      <c r="K54" s="366"/>
      <c r="L54" s="366"/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66"/>
      <c r="AC54" s="366"/>
      <c r="AD54" s="366"/>
      <c r="AE54" s="366"/>
      <c r="AF54" s="366"/>
      <c r="AG54" s="364">
        <f>'SO 181 - SO 181 - Přechod...'!J27</f>
        <v>0</v>
      </c>
      <c r="AH54" s="365"/>
      <c r="AI54" s="365"/>
      <c r="AJ54" s="365"/>
      <c r="AK54" s="365"/>
      <c r="AL54" s="365"/>
      <c r="AM54" s="365"/>
      <c r="AN54" s="364">
        <f>SUM(AG54,AT54)</f>
        <v>0</v>
      </c>
      <c r="AO54" s="365"/>
      <c r="AP54" s="365"/>
      <c r="AQ54" s="99" t="s">
        <v>76</v>
      </c>
      <c r="AR54" s="100"/>
      <c r="AS54" s="106">
        <v>0</v>
      </c>
      <c r="AT54" s="107">
        <f>ROUND(SUM(AV54:AW54),2)</f>
        <v>0</v>
      </c>
      <c r="AU54" s="108">
        <f>'SO 181 - SO 181 - Přechod...'!P82</f>
        <v>0</v>
      </c>
      <c r="AV54" s="107">
        <f>'SO 181 - SO 181 - Přechod...'!J30</f>
        <v>0</v>
      </c>
      <c r="AW54" s="107">
        <f>'SO 181 - SO 181 - Přechod...'!J31</f>
        <v>0</v>
      </c>
      <c r="AX54" s="107">
        <f>'SO 181 - SO 181 - Přechod...'!J32</f>
        <v>0</v>
      </c>
      <c r="AY54" s="107">
        <f>'SO 181 - SO 181 - Přechod...'!J33</f>
        <v>0</v>
      </c>
      <c r="AZ54" s="107">
        <f>'SO 181 - SO 181 - Přechod...'!F30</f>
        <v>0</v>
      </c>
      <c r="BA54" s="107">
        <f>'SO 181 - SO 181 - Přechod...'!F31</f>
        <v>0</v>
      </c>
      <c r="BB54" s="107">
        <f>'SO 181 - SO 181 - Přechod...'!F32</f>
        <v>0</v>
      </c>
      <c r="BC54" s="107">
        <f>'SO 181 - SO 181 - Přechod...'!F33</f>
        <v>0</v>
      </c>
      <c r="BD54" s="109">
        <f>'SO 181 - SO 181 - Přechod...'!F34</f>
        <v>0</v>
      </c>
      <c r="BT54" s="105" t="s">
        <v>77</v>
      </c>
      <c r="BV54" s="105" t="s">
        <v>71</v>
      </c>
      <c r="BW54" s="105" t="s">
        <v>85</v>
      </c>
      <c r="BX54" s="105" t="s">
        <v>7</v>
      </c>
      <c r="CL54" s="105" t="s">
        <v>21</v>
      </c>
      <c r="CM54" s="105" t="s">
        <v>79</v>
      </c>
    </row>
    <row r="55" spans="1:91" s="1" customFormat="1" ht="30" customHeight="1">
      <c r="B55" s="40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0"/>
    </row>
    <row r="56" spans="1:91" s="1" customFormat="1" ht="6.95" customHeight="1">
      <c r="B56" s="55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60"/>
    </row>
  </sheetData>
  <sheetProtection algorithmName="SHA-512" hashValue="JgRpqw6gFjzrVGFFfoCR1RtwzCrhVg3Ls8o0dO7NFZgrWZa5cL2pYWBZYXy5HiC1oES5nzmRVKxq67DH0N7HfQ==" saltValue="ywFkJOtLZIDXuChbmHDD1CuL1yf8OlFr09vVH8sEyyHiBlnrZ1bUkRUL9/RpoBPeXo2Q2P3bxLO7xOi9NHuAMQ==" spinCount="100000" sheet="1" objects="1" scenarios="1" formatColumns="0" formatRows="0"/>
  <mergeCells count="49">
    <mergeCell ref="AR2:BE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SO103 - SO 103 - KOMUNIKACE'!C2" display="/"/>
    <hyperlink ref="A53" location="'VRN - VRN - Všeobecné prá...'!C2" display="/"/>
    <hyperlink ref="A54" location="'SO 181 - SO 181 - Přechod...'!C2" display="/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8"/>
  <sheetViews>
    <sheetView showGridLines="0" workbookViewId="0">
      <pane ySplit="1" topLeftCell="A2" activePane="bottomLeft" state="frozen"/>
      <selection pane="bottomLeft"/>
    </sheetView>
  </sheetViews>
  <sheetFormatPr defaultRowHeight="12.7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86</v>
      </c>
      <c r="G1" s="378" t="s">
        <v>87</v>
      </c>
      <c r="H1" s="378"/>
      <c r="I1" s="114"/>
      <c r="J1" s="113" t="s">
        <v>88</v>
      </c>
      <c r="K1" s="112" t="s">
        <v>89</v>
      </c>
      <c r="L1" s="113" t="s">
        <v>90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3" t="s">
        <v>78</v>
      </c>
    </row>
    <row r="3" spans="1:70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79</v>
      </c>
    </row>
    <row r="4" spans="1:70" ht="36.950000000000003" customHeight="1">
      <c r="B4" s="27"/>
      <c r="C4" s="28"/>
      <c r="D4" s="29" t="s">
        <v>91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1:70" ht="1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1:70" ht="16.5" customHeight="1">
      <c r="B7" s="27"/>
      <c r="C7" s="28"/>
      <c r="D7" s="28"/>
      <c r="E7" s="370" t="str">
        <f>'Rekapitulace stavby'!K6</f>
        <v>ŠTĚRBOHOLSKÁ spojka (G), Praha 15, č. akce 999167</v>
      </c>
      <c r="F7" s="371"/>
      <c r="G7" s="371"/>
      <c r="H7" s="371"/>
      <c r="I7" s="116"/>
      <c r="J7" s="28"/>
      <c r="K7" s="30"/>
    </row>
    <row r="8" spans="1:70" s="1" customFormat="1" ht="15">
      <c r="B8" s="40"/>
      <c r="C8" s="41"/>
      <c r="D8" s="36" t="s">
        <v>92</v>
      </c>
      <c r="E8" s="41"/>
      <c r="F8" s="41"/>
      <c r="G8" s="41"/>
      <c r="H8" s="41"/>
      <c r="I8" s="117"/>
      <c r="J8" s="41"/>
      <c r="K8" s="44"/>
    </row>
    <row r="9" spans="1:70" s="1" customFormat="1" ht="36.950000000000003" customHeight="1">
      <c r="B9" s="40"/>
      <c r="C9" s="41"/>
      <c r="D9" s="41"/>
      <c r="E9" s="372" t="s">
        <v>93</v>
      </c>
      <c r="F9" s="373"/>
      <c r="G9" s="373"/>
      <c r="H9" s="373"/>
      <c r="I9" s="117"/>
      <c r="J9" s="41"/>
      <c r="K9" s="44"/>
    </row>
    <row r="10" spans="1:70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8. 8. 2018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tr">
        <f>IF('Rekapitulace stavby'!AN10="","",'Rekapitulace stavby'!AN10)</f>
        <v/>
      </c>
      <c r="K14" s="44"/>
    </row>
    <row r="15" spans="1:70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8" t="s">
        <v>29</v>
      </c>
      <c r="J15" s="34" t="str">
        <f>IF('Rekapitulace stavby'!AN11="","",'Rekapitulace stavby'!AN11)</f>
        <v/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18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8" t="s">
        <v>29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34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39" t="s">
        <v>21</v>
      </c>
      <c r="F24" s="339"/>
      <c r="G24" s="339"/>
      <c r="H24" s="339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35</v>
      </c>
      <c r="E27" s="41"/>
      <c r="F27" s="41"/>
      <c r="G27" s="41"/>
      <c r="H27" s="41"/>
      <c r="I27" s="117"/>
      <c r="J27" s="127">
        <f>ROUND(J84,2)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37</v>
      </c>
      <c r="G29" s="41"/>
      <c r="H29" s="41"/>
      <c r="I29" s="128" t="s">
        <v>36</v>
      </c>
      <c r="J29" s="45" t="s">
        <v>38</v>
      </c>
      <c r="K29" s="44"/>
    </row>
    <row r="30" spans="2:11" s="1" customFormat="1" ht="14.45" customHeight="1">
      <c r="B30" s="40"/>
      <c r="C30" s="41"/>
      <c r="D30" s="48" t="s">
        <v>39</v>
      </c>
      <c r="E30" s="48" t="s">
        <v>40</v>
      </c>
      <c r="F30" s="129">
        <f>ROUND(SUM(BE84:BE437), 2)</f>
        <v>0</v>
      </c>
      <c r="G30" s="41"/>
      <c r="H30" s="41"/>
      <c r="I30" s="130">
        <v>0.21</v>
      </c>
      <c r="J30" s="129">
        <f>ROUND(ROUND((SUM(BE84:BE437)),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41</v>
      </c>
      <c r="F31" s="129">
        <f>ROUND(SUM(BF84:BF437), 2)</f>
        <v>0</v>
      </c>
      <c r="G31" s="41"/>
      <c r="H31" s="41"/>
      <c r="I31" s="130">
        <v>0.15</v>
      </c>
      <c r="J31" s="129">
        <f>ROUND(ROUND((SUM(BF84:BF437)),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42</v>
      </c>
      <c r="F32" s="129">
        <f>ROUND(SUM(BG84:BG437),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43</v>
      </c>
      <c r="F33" s="129">
        <f>ROUND(SUM(BH84:BH437),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44</v>
      </c>
      <c r="F34" s="129">
        <f>ROUND(SUM(BI84:BI437),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45</v>
      </c>
      <c r="E36" s="78"/>
      <c r="F36" s="78"/>
      <c r="G36" s="133" t="s">
        <v>46</v>
      </c>
      <c r="H36" s="134" t="s">
        <v>47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>
      <c r="B42" s="40"/>
      <c r="C42" s="29" t="s">
        <v>94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0" t="str">
        <f>E7</f>
        <v>ŠTĚRBOHOLSKÁ spojka (G), Praha 15, č. akce 999167</v>
      </c>
      <c r="F45" s="371"/>
      <c r="G45" s="371"/>
      <c r="H45" s="371"/>
      <c r="I45" s="117"/>
      <c r="J45" s="41"/>
      <c r="K45" s="44"/>
    </row>
    <row r="46" spans="2:11" s="1" customFormat="1" ht="14.45" customHeight="1">
      <c r="B46" s="40"/>
      <c r="C46" s="36" t="s">
        <v>92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72" t="str">
        <f>E9</f>
        <v>SO103 - SO 103 - KOMUNIKACE</v>
      </c>
      <c r="F47" s="373"/>
      <c r="G47" s="373"/>
      <c r="H47" s="373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18" t="s">
        <v>25</v>
      </c>
      <c r="J49" s="119" t="str">
        <f>IF(J12="","",J12)</f>
        <v>8. 8. 2018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 ht="1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8" t="s">
        <v>32</v>
      </c>
      <c r="J51" s="339" t="str">
        <f>E21</f>
        <v xml:space="preserve"> </v>
      </c>
      <c r="K51" s="44"/>
    </row>
    <row r="52" spans="2:47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17"/>
      <c r="J52" s="374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>
      <c r="B54" s="40"/>
      <c r="C54" s="143" t="s">
        <v>95</v>
      </c>
      <c r="D54" s="131"/>
      <c r="E54" s="131"/>
      <c r="F54" s="131"/>
      <c r="G54" s="131"/>
      <c r="H54" s="131"/>
      <c r="I54" s="144"/>
      <c r="J54" s="145" t="s">
        <v>96</v>
      </c>
      <c r="K54" s="146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97</v>
      </c>
      <c r="D56" s="41"/>
      <c r="E56" s="41"/>
      <c r="F56" s="41"/>
      <c r="G56" s="41"/>
      <c r="H56" s="41"/>
      <c r="I56" s="117"/>
      <c r="J56" s="127">
        <f>J84</f>
        <v>0</v>
      </c>
      <c r="K56" s="44"/>
      <c r="AU56" s="23" t="s">
        <v>98</v>
      </c>
    </row>
    <row r="57" spans="2:47" s="7" customFormat="1" ht="24.95" customHeight="1">
      <c r="B57" s="148"/>
      <c r="C57" s="149"/>
      <c r="D57" s="150" t="s">
        <v>99</v>
      </c>
      <c r="E57" s="151"/>
      <c r="F57" s="151"/>
      <c r="G57" s="151"/>
      <c r="H57" s="151"/>
      <c r="I57" s="152"/>
      <c r="J57" s="153">
        <f>J85</f>
        <v>0</v>
      </c>
      <c r="K57" s="154"/>
    </row>
    <row r="58" spans="2:47" s="8" customFormat="1" ht="19.899999999999999" customHeight="1">
      <c r="B58" s="155"/>
      <c r="C58" s="156"/>
      <c r="D58" s="157" t="s">
        <v>100</v>
      </c>
      <c r="E58" s="158"/>
      <c r="F58" s="158"/>
      <c r="G58" s="158"/>
      <c r="H58" s="158"/>
      <c r="I58" s="159"/>
      <c r="J58" s="160">
        <f>J86</f>
        <v>0</v>
      </c>
      <c r="K58" s="161"/>
    </row>
    <row r="59" spans="2:47" s="8" customFormat="1" ht="19.899999999999999" customHeight="1">
      <c r="B59" s="155"/>
      <c r="C59" s="156"/>
      <c r="D59" s="157" t="s">
        <v>101</v>
      </c>
      <c r="E59" s="158"/>
      <c r="F59" s="158"/>
      <c r="G59" s="158"/>
      <c r="H59" s="158"/>
      <c r="I59" s="159"/>
      <c r="J59" s="160">
        <f>J233</f>
        <v>0</v>
      </c>
      <c r="K59" s="161"/>
    </row>
    <row r="60" spans="2:47" s="8" customFormat="1" ht="19.899999999999999" customHeight="1">
      <c r="B60" s="155"/>
      <c r="C60" s="156"/>
      <c r="D60" s="157" t="s">
        <v>102</v>
      </c>
      <c r="E60" s="158"/>
      <c r="F60" s="158"/>
      <c r="G60" s="158"/>
      <c r="H60" s="158"/>
      <c r="I60" s="159"/>
      <c r="J60" s="160">
        <f>J246</f>
        <v>0</v>
      </c>
      <c r="K60" s="161"/>
    </row>
    <row r="61" spans="2:47" s="8" customFormat="1" ht="19.899999999999999" customHeight="1">
      <c r="B61" s="155"/>
      <c r="C61" s="156"/>
      <c r="D61" s="157" t="s">
        <v>103</v>
      </c>
      <c r="E61" s="158"/>
      <c r="F61" s="158"/>
      <c r="G61" s="158"/>
      <c r="H61" s="158"/>
      <c r="I61" s="159"/>
      <c r="J61" s="160">
        <f>J286</f>
        <v>0</v>
      </c>
      <c r="K61" s="161"/>
    </row>
    <row r="62" spans="2:47" s="8" customFormat="1" ht="19.899999999999999" customHeight="1">
      <c r="B62" s="155"/>
      <c r="C62" s="156"/>
      <c r="D62" s="157" t="s">
        <v>104</v>
      </c>
      <c r="E62" s="158"/>
      <c r="F62" s="158"/>
      <c r="G62" s="158"/>
      <c r="H62" s="158"/>
      <c r="I62" s="159"/>
      <c r="J62" s="160">
        <f>J297</f>
        <v>0</v>
      </c>
      <c r="K62" s="161"/>
    </row>
    <row r="63" spans="2:47" s="8" customFormat="1" ht="19.899999999999999" customHeight="1">
      <c r="B63" s="155"/>
      <c r="C63" s="156"/>
      <c r="D63" s="157" t="s">
        <v>105</v>
      </c>
      <c r="E63" s="158"/>
      <c r="F63" s="158"/>
      <c r="G63" s="158"/>
      <c r="H63" s="158"/>
      <c r="I63" s="159"/>
      <c r="J63" s="160">
        <f>J391</f>
        <v>0</v>
      </c>
      <c r="K63" s="161"/>
    </row>
    <row r="64" spans="2:47" s="8" customFormat="1" ht="19.899999999999999" customHeight="1">
      <c r="B64" s="155"/>
      <c r="C64" s="156"/>
      <c r="D64" s="157" t="s">
        <v>106</v>
      </c>
      <c r="E64" s="158"/>
      <c r="F64" s="158"/>
      <c r="G64" s="158"/>
      <c r="H64" s="158"/>
      <c r="I64" s="159"/>
      <c r="J64" s="160">
        <f>J436</f>
        <v>0</v>
      </c>
      <c r="K64" s="161"/>
    </row>
    <row r="65" spans="2:12" s="1" customFormat="1" ht="21.75" customHeight="1">
      <c r="B65" s="40"/>
      <c r="C65" s="41"/>
      <c r="D65" s="41"/>
      <c r="E65" s="41"/>
      <c r="F65" s="41"/>
      <c r="G65" s="41"/>
      <c r="H65" s="41"/>
      <c r="I65" s="117"/>
      <c r="J65" s="41"/>
      <c r="K65" s="44"/>
    </row>
    <row r="66" spans="2:12" s="1" customFormat="1" ht="6.95" customHeight="1">
      <c r="B66" s="55"/>
      <c r="C66" s="56"/>
      <c r="D66" s="56"/>
      <c r="E66" s="56"/>
      <c r="F66" s="56"/>
      <c r="G66" s="56"/>
      <c r="H66" s="56"/>
      <c r="I66" s="138"/>
      <c r="J66" s="56"/>
      <c r="K66" s="57"/>
    </row>
    <row r="70" spans="2:12" s="1" customFormat="1" ht="6.95" customHeight="1">
      <c r="B70" s="58"/>
      <c r="C70" s="59"/>
      <c r="D70" s="59"/>
      <c r="E70" s="59"/>
      <c r="F70" s="59"/>
      <c r="G70" s="59"/>
      <c r="H70" s="59"/>
      <c r="I70" s="141"/>
      <c r="J70" s="59"/>
      <c r="K70" s="59"/>
      <c r="L70" s="60"/>
    </row>
    <row r="71" spans="2:12" s="1" customFormat="1" ht="36.950000000000003" customHeight="1">
      <c r="B71" s="40"/>
      <c r="C71" s="61" t="s">
        <v>107</v>
      </c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6.95" customHeight="1">
      <c r="B72" s="40"/>
      <c r="C72" s="62"/>
      <c r="D72" s="62"/>
      <c r="E72" s="62"/>
      <c r="F72" s="62"/>
      <c r="G72" s="62"/>
      <c r="H72" s="62"/>
      <c r="I72" s="162"/>
      <c r="J72" s="62"/>
      <c r="K72" s="62"/>
      <c r="L72" s="60"/>
    </row>
    <row r="73" spans="2:12" s="1" customFormat="1" ht="14.45" customHeight="1">
      <c r="B73" s="40"/>
      <c r="C73" s="64" t="s">
        <v>18</v>
      </c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6.5" customHeight="1">
      <c r="B74" s="40"/>
      <c r="C74" s="62"/>
      <c r="D74" s="62"/>
      <c r="E74" s="375" t="str">
        <f>E7</f>
        <v>ŠTĚRBOHOLSKÁ spojka (G), Praha 15, č. akce 999167</v>
      </c>
      <c r="F74" s="376"/>
      <c r="G74" s="376"/>
      <c r="H74" s="376"/>
      <c r="I74" s="162"/>
      <c r="J74" s="62"/>
      <c r="K74" s="62"/>
      <c r="L74" s="60"/>
    </row>
    <row r="75" spans="2:12" s="1" customFormat="1" ht="14.45" customHeight="1">
      <c r="B75" s="40"/>
      <c r="C75" s="64" t="s">
        <v>92</v>
      </c>
      <c r="D75" s="62"/>
      <c r="E75" s="62"/>
      <c r="F75" s="62"/>
      <c r="G75" s="62"/>
      <c r="H75" s="62"/>
      <c r="I75" s="162"/>
      <c r="J75" s="62"/>
      <c r="K75" s="62"/>
      <c r="L75" s="60"/>
    </row>
    <row r="76" spans="2:12" s="1" customFormat="1" ht="17.25" customHeight="1">
      <c r="B76" s="40"/>
      <c r="C76" s="62"/>
      <c r="D76" s="62"/>
      <c r="E76" s="350" t="str">
        <f>E9</f>
        <v>SO103 - SO 103 - KOMUNIKACE</v>
      </c>
      <c r="F76" s="377"/>
      <c r="G76" s="377"/>
      <c r="H76" s="377"/>
      <c r="I76" s="162"/>
      <c r="J76" s="62"/>
      <c r="K76" s="62"/>
      <c r="L76" s="60"/>
    </row>
    <row r="77" spans="2:12" s="1" customFormat="1" ht="6.95" customHeight="1">
      <c r="B77" s="40"/>
      <c r="C77" s="62"/>
      <c r="D77" s="62"/>
      <c r="E77" s="62"/>
      <c r="F77" s="62"/>
      <c r="G77" s="62"/>
      <c r="H77" s="62"/>
      <c r="I77" s="162"/>
      <c r="J77" s="62"/>
      <c r="K77" s="62"/>
      <c r="L77" s="60"/>
    </row>
    <row r="78" spans="2:12" s="1" customFormat="1" ht="18" customHeight="1">
      <c r="B78" s="40"/>
      <c r="C78" s="64" t="s">
        <v>23</v>
      </c>
      <c r="D78" s="62"/>
      <c r="E78" s="62"/>
      <c r="F78" s="163" t="str">
        <f>F12</f>
        <v xml:space="preserve"> </v>
      </c>
      <c r="G78" s="62"/>
      <c r="H78" s="62"/>
      <c r="I78" s="164" t="s">
        <v>25</v>
      </c>
      <c r="J78" s="72" t="str">
        <f>IF(J12="","",J12)</f>
        <v>8. 8. 2018</v>
      </c>
      <c r="K78" s="62"/>
      <c r="L78" s="60"/>
    </row>
    <row r="79" spans="2:12" s="1" customFormat="1" ht="6.95" customHeight="1">
      <c r="B79" s="40"/>
      <c r="C79" s="62"/>
      <c r="D79" s="62"/>
      <c r="E79" s="62"/>
      <c r="F79" s="62"/>
      <c r="G79" s="62"/>
      <c r="H79" s="62"/>
      <c r="I79" s="162"/>
      <c r="J79" s="62"/>
      <c r="K79" s="62"/>
      <c r="L79" s="60"/>
    </row>
    <row r="80" spans="2:12" s="1" customFormat="1" ht="15">
      <c r="B80" s="40"/>
      <c r="C80" s="64" t="s">
        <v>27</v>
      </c>
      <c r="D80" s="62"/>
      <c r="E80" s="62"/>
      <c r="F80" s="163" t="str">
        <f>E15</f>
        <v xml:space="preserve"> </v>
      </c>
      <c r="G80" s="62"/>
      <c r="H80" s="62"/>
      <c r="I80" s="164" t="s">
        <v>32</v>
      </c>
      <c r="J80" s="163" t="str">
        <f>E21</f>
        <v xml:space="preserve"> </v>
      </c>
      <c r="K80" s="62"/>
      <c r="L80" s="60"/>
    </row>
    <row r="81" spans="2:65" s="1" customFormat="1" ht="14.45" customHeight="1">
      <c r="B81" s="40"/>
      <c r="C81" s="64" t="s">
        <v>30</v>
      </c>
      <c r="D81" s="62"/>
      <c r="E81" s="62"/>
      <c r="F81" s="163" t="str">
        <f>IF(E18="","",E18)</f>
        <v/>
      </c>
      <c r="G81" s="62"/>
      <c r="H81" s="62"/>
      <c r="I81" s="162"/>
      <c r="J81" s="62"/>
      <c r="K81" s="62"/>
      <c r="L81" s="60"/>
    </row>
    <row r="82" spans="2:65" s="1" customFormat="1" ht="10.35" customHeight="1">
      <c r="B82" s="40"/>
      <c r="C82" s="62"/>
      <c r="D82" s="62"/>
      <c r="E82" s="62"/>
      <c r="F82" s="62"/>
      <c r="G82" s="62"/>
      <c r="H82" s="62"/>
      <c r="I82" s="162"/>
      <c r="J82" s="62"/>
      <c r="K82" s="62"/>
      <c r="L82" s="60"/>
    </row>
    <row r="83" spans="2:65" s="9" customFormat="1" ht="29.25" customHeight="1">
      <c r="B83" s="165"/>
      <c r="C83" s="166" t="s">
        <v>108</v>
      </c>
      <c r="D83" s="167" t="s">
        <v>54</v>
      </c>
      <c r="E83" s="167" t="s">
        <v>50</v>
      </c>
      <c r="F83" s="167" t="s">
        <v>109</v>
      </c>
      <c r="G83" s="167" t="s">
        <v>110</v>
      </c>
      <c r="H83" s="167" t="s">
        <v>111</v>
      </c>
      <c r="I83" s="168" t="s">
        <v>112</v>
      </c>
      <c r="J83" s="167" t="s">
        <v>96</v>
      </c>
      <c r="K83" s="169" t="s">
        <v>113</v>
      </c>
      <c r="L83" s="170"/>
      <c r="M83" s="80" t="s">
        <v>114</v>
      </c>
      <c r="N83" s="81" t="s">
        <v>39</v>
      </c>
      <c r="O83" s="81" t="s">
        <v>115</v>
      </c>
      <c r="P83" s="81" t="s">
        <v>116</v>
      </c>
      <c r="Q83" s="81" t="s">
        <v>117</v>
      </c>
      <c r="R83" s="81" t="s">
        <v>118</v>
      </c>
      <c r="S83" s="81" t="s">
        <v>119</v>
      </c>
      <c r="T83" s="82" t="s">
        <v>120</v>
      </c>
    </row>
    <row r="84" spans="2:65" s="1" customFormat="1" ht="29.25" customHeight="1">
      <c r="B84" s="40"/>
      <c r="C84" s="86" t="s">
        <v>97</v>
      </c>
      <c r="D84" s="62"/>
      <c r="E84" s="62"/>
      <c r="F84" s="62"/>
      <c r="G84" s="62"/>
      <c r="H84" s="62"/>
      <c r="I84" s="162"/>
      <c r="J84" s="171">
        <f>BK84</f>
        <v>0</v>
      </c>
      <c r="K84" s="62"/>
      <c r="L84" s="60"/>
      <c r="M84" s="83"/>
      <c r="N84" s="84"/>
      <c r="O84" s="84"/>
      <c r="P84" s="172">
        <f>P85</f>
        <v>0</v>
      </c>
      <c r="Q84" s="84"/>
      <c r="R84" s="172">
        <f>R85</f>
        <v>20145.3030812</v>
      </c>
      <c r="S84" s="84"/>
      <c r="T84" s="173">
        <f>T85</f>
        <v>20174.565575000001</v>
      </c>
      <c r="AT84" s="23" t="s">
        <v>68</v>
      </c>
      <c r="AU84" s="23" t="s">
        <v>98</v>
      </c>
      <c r="BK84" s="174">
        <f>BK85</f>
        <v>0</v>
      </c>
    </row>
    <row r="85" spans="2:65" s="10" customFormat="1" ht="37.35" customHeight="1">
      <c r="B85" s="175"/>
      <c r="C85" s="176"/>
      <c r="D85" s="177" t="s">
        <v>68</v>
      </c>
      <c r="E85" s="178" t="s">
        <v>121</v>
      </c>
      <c r="F85" s="178" t="s">
        <v>122</v>
      </c>
      <c r="G85" s="176"/>
      <c r="H85" s="176"/>
      <c r="I85" s="179"/>
      <c r="J85" s="180">
        <f>BK85</f>
        <v>0</v>
      </c>
      <c r="K85" s="176"/>
      <c r="L85" s="181"/>
      <c r="M85" s="182"/>
      <c r="N85" s="183"/>
      <c r="O85" s="183"/>
      <c r="P85" s="184">
        <f>P86+P233+P246+P286+P297+P391+P436</f>
        <v>0</v>
      </c>
      <c r="Q85" s="183"/>
      <c r="R85" s="184">
        <f>R86+R233+R246+R286+R297+R391+R436</f>
        <v>20145.3030812</v>
      </c>
      <c r="S85" s="183"/>
      <c r="T85" s="185">
        <f>T86+T233+T246+T286+T297+T391+T436</f>
        <v>20174.565575000001</v>
      </c>
      <c r="AR85" s="186" t="s">
        <v>77</v>
      </c>
      <c r="AT85" s="187" t="s">
        <v>68</v>
      </c>
      <c r="AU85" s="187" t="s">
        <v>69</v>
      </c>
      <c r="AY85" s="186" t="s">
        <v>123</v>
      </c>
      <c r="BK85" s="188">
        <f>BK86+BK233+BK246+BK286+BK297+BK391+BK436</f>
        <v>0</v>
      </c>
    </row>
    <row r="86" spans="2:65" s="10" customFormat="1" ht="19.899999999999999" customHeight="1">
      <c r="B86" s="175"/>
      <c r="C86" s="176"/>
      <c r="D86" s="177" t="s">
        <v>68</v>
      </c>
      <c r="E86" s="189" t="s">
        <v>77</v>
      </c>
      <c r="F86" s="189" t="s">
        <v>124</v>
      </c>
      <c r="G86" s="176"/>
      <c r="H86" s="176"/>
      <c r="I86" s="179"/>
      <c r="J86" s="190">
        <f>BK86</f>
        <v>0</v>
      </c>
      <c r="K86" s="176"/>
      <c r="L86" s="181"/>
      <c r="M86" s="182"/>
      <c r="N86" s="183"/>
      <c r="O86" s="183"/>
      <c r="P86" s="184">
        <f>SUM(P87:P232)</f>
        <v>0</v>
      </c>
      <c r="Q86" s="183"/>
      <c r="R86" s="184">
        <f>SUM(R87:R232)</f>
        <v>461.46231799999998</v>
      </c>
      <c r="S86" s="183"/>
      <c r="T86" s="185">
        <f>SUM(T87:T232)</f>
        <v>18979.794575</v>
      </c>
      <c r="AR86" s="186" t="s">
        <v>77</v>
      </c>
      <c r="AT86" s="187" t="s">
        <v>68</v>
      </c>
      <c r="AU86" s="187" t="s">
        <v>77</v>
      </c>
      <c r="AY86" s="186" t="s">
        <v>123</v>
      </c>
      <c r="BK86" s="188">
        <f>SUM(BK87:BK232)</f>
        <v>0</v>
      </c>
    </row>
    <row r="87" spans="2:65" s="1" customFormat="1" ht="51" customHeight="1">
      <c r="B87" s="40"/>
      <c r="C87" s="191" t="s">
        <v>77</v>
      </c>
      <c r="D87" s="191" t="s">
        <v>125</v>
      </c>
      <c r="E87" s="192" t="s">
        <v>126</v>
      </c>
      <c r="F87" s="193" t="s">
        <v>127</v>
      </c>
      <c r="G87" s="194" t="s">
        <v>128</v>
      </c>
      <c r="H87" s="195">
        <v>10039</v>
      </c>
      <c r="I87" s="196"/>
      <c r="J87" s="197">
        <f>ROUND(I87*H87,2)</f>
        <v>0</v>
      </c>
      <c r="K87" s="193" t="s">
        <v>129</v>
      </c>
      <c r="L87" s="60"/>
      <c r="M87" s="198" t="s">
        <v>21</v>
      </c>
      <c r="N87" s="199" t="s">
        <v>40</v>
      </c>
      <c r="O87" s="41"/>
      <c r="P87" s="200">
        <f>O87*H87</f>
        <v>0</v>
      </c>
      <c r="Q87" s="200">
        <v>0</v>
      </c>
      <c r="R87" s="200">
        <f>Q87*H87</f>
        <v>0</v>
      </c>
      <c r="S87" s="200">
        <v>0.44</v>
      </c>
      <c r="T87" s="201">
        <f>S87*H87</f>
        <v>4417.16</v>
      </c>
      <c r="AR87" s="23" t="s">
        <v>130</v>
      </c>
      <c r="AT87" s="23" t="s">
        <v>125</v>
      </c>
      <c r="AU87" s="23" t="s">
        <v>79</v>
      </c>
      <c r="AY87" s="23" t="s">
        <v>123</v>
      </c>
      <c r="BE87" s="202">
        <f>IF(N87="základní",J87,0)</f>
        <v>0</v>
      </c>
      <c r="BF87" s="202">
        <f>IF(N87="snížená",J87,0)</f>
        <v>0</v>
      </c>
      <c r="BG87" s="202">
        <f>IF(N87="zákl. přenesená",J87,0)</f>
        <v>0</v>
      </c>
      <c r="BH87" s="202">
        <f>IF(N87="sníž. přenesená",J87,0)</f>
        <v>0</v>
      </c>
      <c r="BI87" s="202">
        <f>IF(N87="nulová",J87,0)</f>
        <v>0</v>
      </c>
      <c r="BJ87" s="23" t="s">
        <v>77</v>
      </c>
      <c r="BK87" s="202">
        <f>ROUND(I87*H87,2)</f>
        <v>0</v>
      </c>
      <c r="BL87" s="23" t="s">
        <v>130</v>
      </c>
      <c r="BM87" s="23" t="s">
        <v>131</v>
      </c>
    </row>
    <row r="88" spans="2:65" s="1" customFormat="1" ht="27">
      <c r="B88" s="40"/>
      <c r="C88" s="62"/>
      <c r="D88" s="203" t="s">
        <v>132</v>
      </c>
      <c r="E88" s="62"/>
      <c r="F88" s="204" t="s">
        <v>133</v>
      </c>
      <c r="G88" s="62"/>
      <c r="H88" s="62"/>
      <c r="I88" s="162"/>
      <c r="J88" s="62"/>
      <c r="K88" s="62"/>
      <c r="L88" s="60"/>
      <c r="M88" s="205"/>
      <c r="N88" s="41"/>
      <c r="O88" s="41"/>
      <c r="P88" s="41"/>
      <c r="Q88" s="41"/>
      <c r="R88" s="41"/>
      <c r="S88" s="41"/>
      <c r="T88" s="77"/>
      <c r="AT88" s="23" t="s">
        <v>132</v>
      </c>
      <c r="AU88" s="23" t="s">
        <v>79</v>
      </c>
    </row>
    <row r="89" spans="2:65" s="11" customFormat="1" ht="13.5">
      <c r="B89" s="206"/>
      <c r="C89" s="207"/>
      <c r="D89" s="203" t="s">
        <v>134</v>
      </c>
      <c r="E89" s="208" t="s">
        <v>21</v>
      </c>
      <c r="F89" s="209" t="s">
        <v>135</v>
      </c>
      <c r="G89" s="207"/>
      <c r="H89" s="210">
        <v>10039</v>
      </c>
      <c r="I89" s="211"/>
      <c r="J89" s="207"/>
      <c r="K89" s="207"/>
      <c r="L89" s="212"/>
      <c r="M89" s="213"/>
      <c r="N89" s="214"/>
      <c r="O89" s="214"/>
      <c r="P89" s="214"/>
      <c r="Q89" s="214"/>
      <c r="R89" s="214"/>
      <c r="S89" s="214"/>
      <c r="T89" s="215"/>
      <c r="AT89" s="216" t="s">
        <v>134</v>
      </c>
      <c r="AU89" s="216" t="s">
        <v>79</v>
      </c>
      <c r="AV89" s="11" t="s">
        <v>79</v>
      </c>
      <c r="AW89" s="11" t="s">
        <v>33</v>
      </c>
      <c r="AX89" s="11" t="s">
        <v>69</v>
      </c>
      <c r="AY89" s="216" t="s">
        <v>123</v>
      </c>
    </row>
    <row r="90" spans="2:65" s="12" customFormat="1" ht="13.5">
      <c r="B90" s="217"/>
      <c r="C90" s="218"/>
      <c r="D90" s="203" t="s">
        <v>134</v>
      </c>
      <c r="E90" s="219" t="s">
        <v>21</v>
      </c>
      <c r="F90" s="220" t="s">
        <v>136</v>
      </c>
      <c r="G90" s="218"/>
      <c r="H90" s="221">
        <v>10039</v>
      </c>
      <c r="I90" s="222"/>
      <c r="J90" s="218"/>
      <c r="K90" s="218"/>
      <c r="L90" s="223"/>
      <c r="M90" s="224"/>
      <c r="N90" s="225"/>
      <c r="O90" s="225"/>
      <c r="P90" s="225"/>
      <c r="Q90" s="225"/>
      <c r="R90" s="225"/>
      <c r="S90" s="225"/>
      <c r="T90" s="226"/>
      <c r="AT90" s="227" t="s">
        <v>134</v>
      </c>
      <c r="AU90" s="227" t="s">
        <v>79</v>
      </c>
      <c r="AV90" s="12" t="s">
        <v>130</v>
      </c>
      <c r="AW90" s="12" t="s">
        <v>33</v>
      </c>
      <c r="AX90" s="12" t="s">
        <v>77</v>
      </c>
      <c r="AY90" s="227" t="s">
        <v>123</v>
      </c>
    </row>
    <row r="91" spans="2:65" s="1" customFormat="1" ht="38.25" customHeight="1">
      <c r="B91" s="40"/>
      <c r="C91" s="191" t="s">
        <v>79</v>
      </c>
      <c r="D91" s="191" t="s">
        <v>125</v>
      </c>
      <c r="E91" s="192" t="s">
        <v>137</v>
      </c>
      <c r="F91" s="193" t="s">
        <v>138</v>
      </c>
      <c r="G91" s="194" t="s">
        <v>128</v>
      </c>
      <c r="H91" s="195">
        <v>9827.8250000000007</v>
      </c>
      <c r="I91" s="196"/>
      <c r="J91" s="197">
        <f>ROUND(I91*H91,2)</f>
        <v>0</v>
      </c>
      <c r="K91" s="193" t="s">
        <v>129</v>
      </c>
      <c r="L91" s="60"/>
      <c r="M91" s="198" t="s">
        <v>21</v>
      </c>
      <c r="N91" s="199" t="s">
        <v>40</v>
      </c>
      <c r="O91" s="41"/>
      <c r="P91" s="200">
        <f>O91*H91</f>
        <v>0</v>
      </c>
      <c r="Q91" s="200">
        <v>0</v>
      </c>
      <c r="R91" s="200">
        <f>Q91*H91</f>
        <v>0</v>
      </c>
      <c r="S91" s="200">
        <v>0.625</v>
      </c>
      <c r="T91" s="201">
        <f>S91*H91</f>
        <v>6142.390625</v>
      </c>
      <c r="AR91" s="23" t="s">
        <v>130</v>
      </c>
      <c r="AT91" s="23" t="s">
        <v>125</v>
      </c>
      <c r="AU91" s="23" t="s">
        <v>79</v>
      </c>
      <c r="AY91" s="23" t="s">
        <v>123</v>
      </c>
      <c r="BE91" s="202">
        <f>IF(N91="základní",J91,0)</f>
        <v>0</v>
      </c>
      <c r="BF91" s="202">
        <f>IF(N91="snížená",J91,0)</f>
        <v>0</v>
      </c>
      <c r="BG91" s="202">
        <f>IF(N91="zákl. přenesená",J91,0)</f>
        <v>0</v>
      </c>
      <c r="BH91" s="202">
        <f>IF(N91="sníž. přenesená",J91,0)</f>
        <v>0</v>
      </c>
      <c r="BI91" s="202">
        <f>IF(N91="nulová",J91,0)</f>
        <v>0</v>
      </c>
      <c r="BJ91" s="23" t="s">
        <v>77</v>
      </c>
      <c r="BK91" s="202">
        <f>ROUND(I91*H91,2)</f>
        <v>0</v>
      </c>
      <c r="BL91" s="23" t="s">
        <v>130</v>
      </c>
      <c r="BM91" s="23" t="s">
        <v>139</v>
      </c>
    </row>
    <row r="92" spans="2:65" s="1" customFormat="1" ht="27">
      <c r="B92" s="40"/>
      <c r="C92" s="62"/>
      <c r="D92" s="203" t="s">
        <v>132</v>
      </c>
      <c r="E92" s="62"/>
      <c r="F92" s="204" t="s">
        <v>133</v>
      </c>
      <c r="G92" s="62"/>
      <c r="H92" s="62"/>
      <c r="I92" s="162"/>
      <c r="J92" s="62"/>
      <c r="K92" s="62"/>
      <c r="L92" s="60"/>
      <c r="M92" s="205"/>
      <c r="N92" s="41"/>
      <c r="O92" s="41"/>
      <c r="P92" s="41"/>
      <c r="Q92" s="41"/>
      <c r="R92" s="41"/>
      <c r="S92" s="41"/>
      <c r="T92" s="77"/>
      <c r="AT92" s="23" t="s">
        <v>132</v>
      </c>
      <c r="AU92" s="23" t="s">
        <v>79</v>
      </c>
    </row>
    <row r="93" spans="2:65" s="13" customFormat="1" ht="13.5">
      <c r="B93" s="228"/>
      <c r="C93" s="229"/>
      <c r="D93" s="203" t="s">
        <v>134</v>
      </c>
      <c r="E93" s="230" t="s">
        <v>21</v>
      </c>
      <c r="F93" s="231" t="s">
        <v>140</v>
      </c>
      <c r="G93" s="229"/>
      <c r="H93" s="230" t="s">
        <v>21</v>
      </c>
      <c r="I93" s="232"/>
      <c r="J93" s="229"/>
      <c r="K93" s="229"/>
      <c r="L93" s="233"/>
      <c r="M93" s="234"/>
      <c r="N93" s="235"/>
      <c r="O93" s="235"/>
      <c r="P93" s="235"/>
      <c r="Q93" s="235"/>
      <c r="R93" s="235"/>
      <c r="S93" s="235"/>
      <c r="T93" s="236"/>
      <c r="AT93" s="237" t="s">
        <v>134</v>
      </c>
      <c r="AU93" s="237" t="s">
        <v>79</v>
      </c>
      <c r="AV93" s="13" t="s">
        <v>77</v>
      </c>
      <c r="AW93" s="13" t="s">
        <v>33</v>
      </c>
      <c r="AX93" s="13" t="s">
        <v>69</v>
      </c>
      <c r="AY93" s="237" t="s">
        <v>123</v>
      </c>
    </row>
    <row r="94" spans="2:65" s="11" customFormat="1" ht="13.5">
      <c r="B94" s="206"/>
      <c r="C94" s="207"/>
      <c r="D94" s="203" t="s">
        <v>134</v>
      </c>
      <c r="E94" s="208" t="s">
        <v>21</v>
      </c>
      <c r="F94" s="209" t="s">
        <v>141</v>
      </c>
      <c r="G94" s="207"/>
      <c r="H94" s="210">
        <v>9680.6</v>
      </c>
      <c r="I94" s="211"/>
      <c r="J94" s="207"/>
      <c r="K94" s="207"/>
      <c r="L94" s="212"/>
      <c r="M94" s="213"/>
      <c r="N94" s="214"/>
      <c r="O94" s="214"/>
      <c r="P94" s="214"/>
      <c r="Q94" s="214"/>
      <c r="R94" s="214"/>
      <c r="S94" s="214"/>
      <c r="T94" s="215"/>
      <c r="AT94" s="216" t="s">
        <v>134</v>
      </c>
      <c r="AU94" s="216" t="s">
        <v>79</v>
      </c>
      <c r="AV94" s="11" t="s">
        <v>79</v>
      </c>
      <c r="AW94" s="11" t="s">
        <v>33</v>
      </c>
      <c r="AX94" s="11" t="s">
        <v>69</v>
      </c>
      <c r="AY94" s="216" t="s">
        <v>123</v>
      </c>
    </row>
    <row r="95" spans="2:65" s="13" customFormat="1" ht="13.5">
      <c r="B95" s="228"/>
      <c r="C95" s="229"/>
      <c r="D95" s="203" t="s">
        <v>134</v>
      </c>
      <c r="E95" s="230" t="s">
        <v>21</v>
      </c>
      <c r="F95" s="231" t="s">
        <v>142</v>
      </c>
      <c r="G95" s="229"/>
      <c r="H95" s="230" t="s">
        <v>21</v>
      </c>
      <c r="I95" s="232"/>
      <c r="J95" s="229"/>
      <c r="K95" s="229"/>
      <c r="L95" s="233"/>
      <c r="M95" s="234"/>
      <c r="N95" s="235"/>
      <c r="O95" s="235"/>
      <c r="P95" s="235"/>
      <c r="Q95" s="235"/>
      <c r="R95" s="235"/>
      <c r="S95" s="235"/>
      <c r="T95" s="236"/>
      <c r="AT95" s="237" t="s">
        <v>134</v>
      </c>
      <c r="AU95" s="237" t="s">
        <v>79</v>
      </c>
      <c r="AV95" s="13" t="s">
        <v>77</v>
      </c>
      <c r="AW95" s="13" t="s">
        <v>33</v>
      </c>
      <c r="AX95" s="13" t="s">
        <v>69</v>
      </c>
      <c r="AY95" s="237" t="s">
        <v>123</v>
      </c>
    </row>
    <row r="96" spans="2:65" s="11" customFormat="1" ht="13.5">
      <c r="B96" s="206"/>
      <c r="C96" s="207"/>
      <c r="D96" s="203" t="s">
        <v>134</v>
      </c>
      <c r="E96" s="208" t="s">
        <v>21</v>
      </c>
      <c r="F96" s="209" t="s">
        <v>143</v>
      </c>
      <c r="G96" s="207"/>
      <c r="H96" s="210">
        <v>147.22499999999999</v>
      </c>
      <c r="I96" s="211"/>
      <c r="J96" s="207"/>
      <c r="K96" s="207"/>
      <c r="L96" s="212"/>
      <c r="M96" s="213"/>
      <c r="N96" s="214"/>
      <c r="O96" s="214"/>
      <c r="P96" s="214"/>
      <c r="Q96" s="214"/>
      <c r="R96" s="214"/>
      <c r="S96" s="214"/>
      <c r="T96" s="215"/>
      <c r="AT96" s="216" t="s">
        <v>134</v>
      </c>
      <c r="AU96" s="216" t="s">
        <v>79</v>
      </c>
      <c r="AV96" s="11" t="s">
        <v>79</v>
      </c>
      <c r="AW96" s="11" t="s">
        <v>33</v>
      </c>
      <c r="AX96" s="11" t="s">
        <v>69</v>
      </c>
      <c r="AY96" s="216" t="s">
        <v>123</v>
      </c>
    </row>
    <row r="97" spans="2:65" s="12" customFormat="1" ht="13.5">
      <c r="B97" s="217"/>
      <c r="C97" s="218"/>
      <c r="D97" s="203" t="s">
        <v>134</v>
      </c>
      <c r="E97" s="219" t="s">
        <v>21</v>
      </c>
      <c r="F97" s="220" t="s">
        <v>136</v>
      </c>
      <c r="G97" s="218"/>
      <c r="H97" s="221">
        <v>9827.8250000000007</v>
      </c>
      <c r="I97" s="222"/>
      <c r="J97" s="218"/>
      <c r="K97" s="218"/>
      <c r="L97" s="223"/>
      <c r="M97" s="224"/>
      <c r="N97" s="225"/>
      <c r="O97" s="225"/>
      <c r="P97" s="225"/>
      <c r="Q97" s="225"/>
      <c r="R97" s="225"/>
      <c r="S97" s="225"/>
      <c r="T97" s="226"/>
      <c r="AT97" s="227" t="s">
        <v>134</v>
      </c>
      <c r="AU97" s="227" t="s">
        <v>79</v>
      </c>
      <c r="AV97" s="12" t="s">
        <v>130</v>
      </c>
      <c r="AW97" s="12" t="s">
        <v>33</v>
      </c>
      <c r="AX97" s="12" t="s">
        <v>77</v>
      </c>
      <c r="AY97" s="227" t="s">
        <v>123</v>
      </c>
    </row>
    <row r="98" spans="2:65" s="1" customFormat="1" ht="38.25" customHeight="1">
      <c r="B98" s="40"/>
      <c r="C98" s="191" t="s">
        <v>144</v>
      </c>
      <c r="D98" s="191" t="s">
        <v>125</v>
      </c>
      <c r="E98" s="192" t="s">
        <v>145</v>
      </c>
      <c r="F98" s="193" t="s">
        <v>146</v>
      </c>
      <c r="G98" s="194" t="s">
        <v>128</v>
      </c>
      <c r="H98" s="195">
        <v>147.22499999999999</v>
      </c>
      <c r="I98" s="196"/>
      <c r="J98" s="197">
        <f>ROUND(I98*H98,2)</f>
        <v>0</v>
      </c>
      <c r="K98" s="193" t="s">
        <v>129</v>
      </c>
      <c r="L98" s="60"/>
      <c r="M98" s="198" t="s">
        <v>21</v>
      </c>
      <c r="N98" s="199" t="s">
        <v>40</v>
      </c>
      <c r="O98" s="41"/>
      <c r="P98" s="200">
        <f>O98*H98</f>
        <v>0</v>
      </c>
      <c r="Q98" s="200">
        <v>0</v>
      </c>
      <c r="R98" s="200">
        <f>Q98*H98</f>
        <v>0</v>
      </c>
      <c r="S98" s="200">
        <v>9.8000000000000004E-2</v>
      </c>
      <c r="T98" s="201">
        <f>S98*H98</f>
        <v>14.428050000000001</v>
      </c>
      <c r="AR98" s="23" t="s">
        <v>130</v>
      </c>
      <c r="AT98" s="23" t="s">
        <v>125</v>
      </c>
      <c r="AU98" s="23" t="s">
        <v>79</v>
      </c>
      <c r="AY98" s="23" t="s">
        <v>123</v>
      </c>
      <c r="BE98" s="202">
        <f>IF(N98="základní",J98,0)</f>
        <v>0</v>
      </c>
      <c r="BF98" s="202">
        <f>IF(N98="snížená",J98,0)</f>
        <v>0</v>
      </c>
      <c r="BG98" s="202">
        <f>IF(N98="zákl. přenesená",J98,0)</f>
        <v>0</v>
      </c>
      <c r="BH98" s="202">
        <f>IF(N98="sníž. přenesená",J98,0)</f>
        <v>0</v>
      </c>
      <c r="BI98" s="202">
        <f>IF(N98="nulová",J98,0)</f>
        <v>0</v>
      </c>
      <c r="BJ98" s="23" t="s">
        <v>77</v>
      </c>
      <c r="BK98" s="202">
        <f>ROUND(I98*H98,2)</f>
        <v>0</v>
      </c>
      <c r="BL98" s="23" t="s">
        <v>130</v>
      </c>
      <c r="BM98" s="23" t="s">
        <v>147</v>
      </c>
    </row>
    <row r="99" spans="2:65" s="13" customFormat="1" ht="13.5">
      <c r="B99" s="228"/>
      <c r="C99" s="229"/>
      <c r="D99" s="203" t="s">
        <v>134</v>
      </c>
      <c r="E99" s="230" t="s">
        <v>21</v>
      </c>
      <c r="F99" s="231" t="s">
        <v>142</v>
      </c>
      <c r="G99" s="229"/>
      <c r="H99" s="230" t="s">
        <v>21</v>
      </c>
      <c r="I99" s="232"/>
      <c r="J99" s="229"/>
      <c r="K99" s="229"/>
      <c r="L99" s="233"/>
      <c r="M99" s="234"/>
      <c r="N99" s="235"/>
      <c r="O99" s="235"/>
      <c r="P99" s="235"/>
      <c r="Q99" s="235"/>
      <c r="R99" s="235"/>
      <c r="S99" s="235"/>
      <c r="T99" s="236"/>
      <c r="AT99" s="237" t="s">
        <v>134</v>
      </c>
      <c r="AU99" s="237" t="s">
        <v>79</v>
      </c>
      <c r="AV99" s="13" t="s">
        <v>77</v>
      </c>
      <c r="AW99" s="13" t="s">
        <v>33</v>
      </c>
      <c r="AX99" s="13" t="s">
        <v>69</v>
      </c>
      <c r="AY99" s="237" t="s">
        <v>123</v>
      </c>
    </row>
    <row r="100" spans="2:65" s="11" customFormat="1" ht="13.5">
      <c r="B100" s="206"/>
      <c r="C100" s="207"/>
      <c r="D100" s="203" t="s">
        <v>134</v>
      </c>
      <c r="E100" s="208" t="s">
        <v>21</v>
      </c>
      <c r="F100" s="209" t="s">
        <v>143</v>
      </c>
      <c r="G100" s="207"/>
      <c r="H100" s="210">
        <v>147.22499999999999</v>
      </c>
      <c r="I100" s="211"/>
      <c r="J100" s="207"/>
      <c r="K100" s="207"/>
      <c r="L100" s="212"/>
      <c r="M100" s="213"/>
      <c r="N100" s="214"/>
      <c r="O100" s="214"/>
      <c r="P100" s="214"/>
      <c r="Q100" s="214"/>
      <c r="R100" s="214"/>
      <c r="S100" s="214"/>
      <c r="T100" s="215"/>
      <c r="AT100" s="216" t="s">
        <v>134</v>
      </c>
      <c r="AU100" s="216" t="s">
        <v>79</v>
      </c>
      <c r="AV100" s="11" t="s">
        <v>79</v>
      </c>
      <c r="AW100" s="11" t="s">
        <v>33</v>
      </c>
      <c r="AX100" s="11" t="s">
        <v>69</v>
      </c>
      <c r="AY100" s="216" t="s">
        <v>123</v>
      </c>
    </row>
    <row r="101" spans="2:65" s="12" customFormat="1" ht="13.5">
      <c r="B101" s="217"/>
      <c r="C101" s="218"/>
      <c r="D101" s="203" t="s">
        <v>134</v>
      </c>
      <c r="E101" s="219" t="s">
        <v>21</v>
      </c>
      <c r="F101" s="220" t="s">
        <v>136</v>
      </c>
      <c r="G101" s="218"/>
      <c r="H101" s="221">
        <v>147.22499999999999</v>
      </c>
      <c r="I101" s="222"/>
      <c r="J101" s="218"/>
      <c r="K101" s="218"/>
      <c r="L101" s="223"/>
      <c r="M101" s="224"/>
      <c r="N101" s="225"/>
      <c r="O101" s="225"/>
      <c r="P101" s="225"/>
      <c r="Q101" s="225"/>
      <c r="R101" s="225"/>
      <c r="S101" s="225"/>
      <c r="T101" s="226"/>
      <c r="AT101" s="227" t="s">
        <v>134</v>
      </c>
      <c r="AU101" s="227" t="s">
        <v>79</v>
      </c>
      <c r="AV101" s="12" t="s">
        <v>130</v>
      </c>
      <c r="AW101" s="12" t="s">
        <v>33</v>
      </c>
      <c r="AX101" s="12" t="s">
        <v>77</v>
      </c>
      <c r="AY101" s="227" t="s">
        <v>123</v>
      </c>
    </row>
    <row r="102" spans="2:65" s="1" customFormat="1" ht="38.25" customHeight="1">
      <c r="B102" s="40"/>
      <c r="C102" s="191" t="s">
        <v>130</v>
      </c>
      <c r="D102" s="191" t="s">
        <v>125</v>
      </c>
      <c r="E102" s="192" t="s">
        <v>148</v>
      </c>
      <c r="F102" s="193" t="s">
        <v>149</v>
      </c>
      <c r="G102" s="194" t="s">
        <v>128</v>
      </c>
      <c r="H102" s="195">
        <v>441.67500000000001</v>
      </c>
      <c r="I102" s="196"/>
      <c r="J102" s="197">
        <f>ROUND(I102*H102,2)</f>
        <v>0</v>
      </c>
      <c r="K102" s="193" t="s">
        <v>129</v>
      </c>
      <c r="L102" s="60"/>
      <c r="M102" s="198" t="s">
        <v>21</v>
      </c>
      <c r="N102" s="199" t="s">
        <v>40</v>
      </c>
      <c r="O102" s="41"/>
      <c r="P102" s="200">
        <f>O102*H102</f>
        <v>0</v>
      </c>
      <c r="Q102" s="200">
        <v>0</v>
      </c>
      <c r="R102" s="200">
        <f>Q102*H102</f>
        <v>0</v>
      </c>
      <c r="S102" s="200">
        <v>0.22</v>
      </c>
      <c r="T102" s="201">
        <f>S102*H102</f>
        <v>97.168500000000009</v>
      </c>
      <c r="AR102" s="23" t="s">
        <v>130</v>
      </c>
      <c r="AT102" s="23" t="s">
        <v>125</v>
      </c>
      <c r="AU102" s="23" t="s">
        <v>79</v>
      </c>
      <c r="AY102" s="23" t="s">
        <v>123</v>
      </c>
      <c r="BE102" s="202">
        <f>IF(N102="základní",J102,0)</f>
        <v>0</v>
      </c>
      <c r="BF102" s="202">
        <f>IF(N102="snížená",J102,0)</f>
        <v>0</v>
      </c>
      <c r="BG102" s="202">
        <f>IF(N102="zákl. přenesená",J102,0)</f>
        <v>0</v>
      </c>
      <c r="BH102" s="202">
        <f>IF(N102="sníž. přenesená",J102,0)</f>
        <v>0</v>
      </c>
      <c r="BI102" s="202">
        <f>IF(N102="nulová",J102,0)</f>
        <v>0</v>
      </c>
      <c r="BJ102" s="23" t="s">
        <v>77</v>
      </c>
      <c r="BK102" s="202">
        <f>ROUND(I102*H102,2)</f>
        <v>0</v>
      </c>
      <c r="BL102" s="23" t="s">
        <v>130</v>
      </c>
      <c r="BM102" s="23" t="s">
        <v>150</v>
      </c>
    </row>
    <row r="103" spans="2:65" s="13" customFormat="1" ht="13.5">
      <c r="B103" s="228"/>
      <c r="C103" s="229"/>
      <c r="D103" s="203" t="s">
        <v>134</v>
      </c>
      <c r="E103" s="230" t="s">
        <v>21</v>
      </c>
      <c r="F103" s="231" t="s">
        <v>142</v>
      </c>
      <c r="G103" s="229"/>
      <c r="H103" s="230" t="s">
        <v>21</v>
      </c>
      <c r="I103" s="232"/>
      <c r="J103" s="229"/>
      <c r="K103" s="229"/>
      <c r="L103" s="233"/>
      <c r="M103" s="234"/>
      <c r="N103" s="235"/>
      <c r="O103" s="235"/>
      <c r="P103" s="235"/>
      <c r="Q103" s="235"/>
      <c r="R103" s="235"/>
      <c r="S103" s="235"/>
      <c r="T103" s="236"/>
      <c r="AT103" s="237" t="s">
        <v>134</v>
      </c>
      <c r="AU103" s="237" t="s">
        <v>79</v>
      </c>
      <c r="AV103" s="13" t="s">
        <v>77</v>
      </c>
      <c r="AW103" s="13" t="s">
        <v>33</v>
      </c>
      <c r="AX103" s="13" t="s">
        <v>69</v>
      </c>
      <c r="AY103" s="237" t="s">
        <v>123</v>
      </c>
    </row>
    <row r="104" spans="2:65" s="11" customFormat="1" ht="13.5">
      <c r="B104" s="206"/>
      <c r="C104" s="207"/>
      <c r="D104" s="203" t="s">
        <v>134</v>
      </c>
      <c r="E104" s="208" t="s">
        <v>21</v>
      </c>
      <c r="F104" s="209" t="s">
        <v>151</v>
      </c>
      <c r="G104" s="207"/>
      <c r="H104" s="210">
        <v>441.67500000000001</v>
      </c>
      <c r="I104" s="211"/>
      <c r="J104" s="207"/>
      <c r="K104" s="207"/>
      <c r="L104" s="212"/>
      <c r="M104" s="213"/>
      <c r="N104" s="214"/>
      <c r="O104" s="214"/>
      <c r="P104" s="214"/>
      <c r="Q104" s="214"/>
      <c r="R104" s="214"/>
      <c r="S104" s="214"/>
      <c r="T104" s="215"/>
      <c r="AT104" s="216" t="s">
        <v>134</v>
      </c>
      <c r="AU104" s="216" t="s">
        <v>79</v>
      </c>
      <c r="AV104" s="11" t="s">
        <v>79</v>
      </c>
      <c r="AW104" s="11" t="s">
        <v>33</v>
      </c>
      <c r="AX104" s="11" t="s">
        <v>69</v>
      </c>
      <c r="AY104" s="216" t="s">
        <v>123</v>
      </c>
    </row>
    <row r="105" spans="2:65" s="12" customFormat="1" ht="13.5">
      <c r="B105" s="217"/>
      <c r="C105" s="218"/>
      <c r="D105" s="203" t="s">
        <v>134</v>
      </c>
      <c r="E105" s="219" t="s">
        <v>21</v>
      </c>
      <c r="F105" s="220" t="s">
        <v>136</v>
      </c>
      <c r="G105" s="218"/>
      <c r="H105" s="221">
        <v>441.67500000000001</v>
      </c>
      <c r="I105" s="222"/>
      <c r="J105" s="218"/>
      <c r="K105" s="218"/>
      <c r="L105" s="223"/>
      <c r="M105" s="224"/>
      <c r="N105" s="225"/>
      <c r="O105" s="225"/>
      <c r="P105" s="225"/>
      <c r="Q105" s="225"/>
      <c r="R105" s="225"/>
      <c r="S105" s="225"/>
      <c r="T105" s="226"/>
      <c r="AT105" s="227" t="s">
        <v>134</v>
      </c>
      <c r="AU105" s="227" t="s">
        <v>79</v>
      </c>
      <c r="AV105" s="12" t="s">
        <v>130</v>
      </c>
      <c r="AW105" s="12" t="s">
        <v>33</v>
      </c>
      <c r="AX105" s="12" t="s">
        <v>77</v>
      </c>
      <c r="AY105" s="227" t="s">
        <v>123</v>
      </c>
    </row>
    <row r="106" spans="2:65" s="1" customFormat="1" ht="38.25" customHeight="1">
      <c r="B106" s="40"/>
      <c r="C106" s="191" t="s">
        <v>152</v>
      </c>
      <c r="D106" s="191" t="s">
        <v>125</v>
      </c>
      <c r="E106" s="192" t="s">
        <v>153</v>
      </c>
      <c r="F106" s="193" t="s">
        <v>154</v>
      </c>
      <c r="G106" s="194" t="s">
        <v>128</v>
      </c>
      <c r="H106" s="195">
        <v>9187.7999999999993</v>
      </c>
      <c r="I106" s="196"/>
      <c r="J106" s="197">
        <f>ROUND(I106*H106,2)</f>
        <v>0</v>
      </c>
      <c r="K106" s="193" t="s">
        <v>129</v>
      </c>
      <c r="L106" s="60"/>
      <c r="M106" s="198" t="s">
        <v>21</v>
      </c>
      <c r="N106" s="199" t="s">
        <v>40</v>
      </c>
      <c r="O106" s="41"/>
      <c r="P106" s="200">
        <f>O106*H106</f>
        <v>0</v>
      </c>
      <c r="Q106" s="200">
        <v>6.0000000000000002E-5</v>
      </c>
      <c r="R106" s="200">
        <f>Q106*H106</f>
        <v>0.55126799999999998</v>
      </c>
      <c r="S106" s="200">
        <v>0.10299999999999999</v>
      </c>
      <c r="T106" s="201">
        <f>S106*H106</f>
        <v>946.34339999999986</v>
      </c>
      <c r="AR106" s="23" t="s">
        <v>130</v>
      </c>
      <c r="AT106" s="23" t="s">
        <v>125</v>
      </c>
      <c r="AU106" s="23" t="s">
        <v>79</v>
      </c>
      <c r="AY106" s="23" t="s">
        <v>123</v>
      </c>
      <c r="BE106" s="202">
        <f>IF(N106="základní",J106,0)</f>
        <v>0</v>
      </c>
      <c r="BF106" s="202">
        <f>IF(N106="snížená",J106,0)</f>
        <v>0</v>
      </c>
      <c r="BG106" s="202">
        <f>IF(N106="zákl. přenesená",J106,0)</f>
        <v>0</v>
      </c>
      <c r="BH106" s="202">
        <f>IF(N106="sníž. přenesená",J106,0)</f>
        <v>0</v>
      </c>
      <c r="BI106" s="202">
        <f>IF(N106="nulová",J106,0)</f>
        <v>0</v>
      </c>
      <c r="BJ106" s="23" t="s">
        <v>77</v>
      </c>
      <c r="BK106" s="202">
        <f>ROUND(I106*H106,2)</f>
        <v>0</v>
      </c>
      <c r="BL106" s="23" t="s">
        <v>130</v>
      </c>
      <c r="BM106" s="23" t="s">
        <v>155</v>
      </c>
    </row>
    <row r="107" spans="2:65" s="11" customFormat="1" ht="13.5">
      <c r="B107" s="206"/>
      <c r="C107" s="207"/>
      <c r="D107" s="203" t="s">
        <v>134</v>
      </c>
      <c r="E107" s="208" t="s">
        <v>21</v>
      </c>
      <c r="F107" s="209" t="s">
        <v>156</v>
      </c>
      <c r="G107" s="207"/>
      <c r="H107" s="210">
        <v>9187.7999999999993</v>
      </c>
      <c r="I107" s="211"/>
      <c r="J107" s="207"/>
      <c r="K107" s="207"/>
      <c r="L107" s="212"/>
      <c r="M107" s="213"/>
      <c r="N107" s="214"/>
      <c r="O107" s="214"/>
      <c r="P107" s="214"/>
      <c r="Q107" s="214"/>
      <c r="R107" s="214"/>
      <c r="S107" s="214"/>
      <c r="T107" s="215"/>
      <c r="AT107" s="216" t="s">
        <v>134</v>
      </c>
      <c r="AU107" s="216" t="s">
        <v>79</v>
      </c>
      <c r="AV107" s="11" t="s">
        <v>79</v>
      </c>
      <c r="AW107" s="11" t="s">
        <v>33</v>
      </c>
      <c r="AX107" s="11" t="s">
        <v>69</v>
      </c>
      <c r="AY107" s="216" t="s">
        <v>123</v>
      </c>
    </row>
    <row r="108" spans="2:65" s="12" customFormat="1" ht="13.5">
      <c r="B108" s="217"/>
      <c r="C108" s="218"/>
      <c r="D108" s="203" t="s">
        <v>134</v>
      </c>
      <c r="E108" s="219" t="s">
        <v>21</v>
      </c>
      <c r="F108" s="220" t="s">
        <v>136</v>
      </c>
      <c r="G108" s="218"/>
      <c r="H108" s="221">
        <v>9187.7999999999993</v>
      </c>
      <c r="I108" s="222"/>
      <c r="J108" s="218"/>
      <c r="K108" s="218"/>
      <c r="L108" s="223"/>
      <c r="M108" s="224"/>
      <c r="N108" s="225"/>
      <c r="O108" s="225"/>
      <c r="P108" s="225"/>
      <c r="Q108" s="225"/>
      <c r="R108" s="225"/>
      <c r="S108" s="225"/>
      <c r="T108" s="226"/>
      <c r="AT108" s="227" t="s">
        <v>134</v>
      </c>
      <c r="AU108" s="227" t="s">
        <v>79</v>
      </c>
      <c r="AV108" s="12" t="s">
        <v>130</v>
      </c>
      <c r="AW108" s="12" t="s">
        <v>33</v>
      </c>
      <c r="AX108" s="12" t="s">
        <v>77</v>
      </c>
      <c r="AY108" s="227" t="s">
        <v>123</v>
      </c>
    </row>
    <row r="109" spans="2:65" s="1" customFormat="1" ht="38.25" customHeight="1">
      <c r="B109" s="40"/>
      <c r="C109" s="191" t="s">
        <v>157</v>
      </c>
      <c r="D109" s="191" t="s">
        <v>125</v>
      </c>
      <c r="E109" s="192" t="s">
        <v>158</v>
      </c>
      <c r="F109" s="193" t="s">
        <v>159</v>
      </c>
      <c r="G109" s="194" t="s">
        <v>128</v>
      </c>
      <c r="H109" s="195">
        <v>27744</v>
      </c>
      <c r="I109" s="196"/>
      <c r="J109" s="197">
        <f>ROUND(I109*H109,2)</f>
        <v>0</v>
      </c>
      <c r="K109" s="193" t="s">
        <v>129</v>
      </c>
      <c r="L109" s="60"/>
      <c r="M109" s="198" t="s">
        <v>21</v>
      </c>
      <c r="N109" s="199" t="s">
        <v>40</v>
      </c>
      <c r="O109" s="41"/>
      <c r="P109" s="200">
        <f>O109*H109</f>
        <v>0</v>
      </c>
      <c r="Q109" s="200">
        <v>1.2999999999999999E-4</v>
      </c>
      <c r="R109" s="200">
        <f>Q109*H109</f>
        <v>3.6067199999999997</v>
      </c>
      <c r="S109" s="200">
        <v>0.25600000000000001</v>
      </c>
      <c r="T109" s="201">
        <f>S109*H109</f>
        <v>7102.4639999999999</v>
      </c>
      <c r="AR109" s="23" t="s">
        <v>130</v>
      </c>
      <c r="AT109" s="23" t="s">
        <v>125</v>
      </c>
      <c r="AU109" s="23" t="s">
        <v>79</v>
      </c>
      <c r="AY109" s="23" t="s">
        <v>123</v>
      </c>
      <c r="BE109" s="202">
        <f>IF(N109="základní",J109,0)</f>
        <v>0</v>
      </c>
      <c r="BF109" s="202">
        <f>IF(N109="snížená",J109,0)</f>
        <v>0</v>
      </c>
      <c r="BG109" s="202">
        <f>IF(N109="zákl. přenesená",J109,0)</f>
        <v>0</v>
      </c>
      <c r="BH109" s="202">
        <f>IF(N109="sníž. přenesená",J109,0)</f>
        <v>0</v>
      </c>
      <c r="BI109" s="202">
        <f>IF(N109="nulová",J109,0)</f>
        <v>0</v>
      </c>
      <c r="BJ109" s="23" t="s">
        <v>77</v>
      </c>
      <c r="BK109" s="202">
        <f>ROUND(I109*H109,2)</f>
        <v>0</v>
      </c>
      <c r="BL109" s="23" t="s">
        <v>130</v>
      </c>
      <c r="BM109" s="23" t="s">
        <v>160</v>
      </c>
    </row>
    <row r="110" spans="2:65" s="11" customFormat="1" ht="13.5">
      <c r="B110" s="206"/>
      <c r="C110" s="207"/>
      <c r="D110" s="203" t="s">
        <v>134</v>
      </c>
      <c r="E110" s="208" t="s">
        <v>21</v>
      </c>
      <c r="F110" s="209" t="s">
        <v>161</v>
      </c>
      <c r="G110" s="207"/>
      <c r="H110" s="210">
        <v>9143</v>
      </c>
      <c r="I110" s="211"/>
      <c r="J110" s="207"/>
      <c r="K110" s="207"/>
      <c r="L110" s="212"/>
      <c r="M110" s="213"/>
      <c r="N110" s="214"/>
      <c r="O110" s="214"/>
      <c r="P110" s="214"/>
      <c r="Q110" s="214"/>
      <c r="R110" s="214"/>
      <c r="S110" s="214"/>
      <c r="T110" s="215"/>
      <c r="AT110" s="216" t="s">
        <v>134</v>
      </c>
      <c r="AU110" s="216" t="s">
        <v>79</v>
      </c>
      <c r="AV110" s="11" t="s">
        <v>79</v>
      </c>
      <c r="AW110" s="11" t="s">
        <v>33</v>
      </c>
      <c r="AX110" s="11" t="s">
        <v>69</v>
      </c>
      <c r="AY110" s="216" t="s">
        <v>123</v>
      </c>
    </row>
    <row r="111" spans="2:65" s="11" customFormat="1" ht="13.5">
      <c r="B111" s="206"/>
      <c r="C111" s="207"/>
      <c r="D111" s="203" t="s">
        <v>134</v>
      </c>
      <c r="E111" s="208" t="s">
        <v>21</v>
      </c>
      <c r="F111" s="209" t="s">
        <v>162</v>
      </c>
      <c r="G111" s="207"/>
      <c r="H111" s="210">
        <v>18510</v>
      </c>
      <c r="I111" s="211"/>
      <c r="J111" s="207"/>
      <c r="K111" s="207"/>
      <c r="L111" s="212"/>
      <c r="M111" s="213"/>
      <c r="N111" s="214"/>
      <c r="O111" s="214"/>
      <c r="P111" s="214"/>
      <c r="Q111" s="214"/>
      <c r="R111" s="214"/>
      <c r="S111" s="214"/>
      <c r="T111" s="215"/>
      <c r="AT111" s="216" t="s">
        <v>134</v>
      </c>
      <c r="AU111" s="216" t="s">
        <v>79</v>
      </c>
      <c r="AV111" s="11" t="s">
        <v>79</v>
      </c>
      <c r="AW111" s="11" t="s">
        <v>33</v>
      </c>
      <c r="AX111" s="11" t="s">
        <v>69</v>
      </c>
      <c r="AY111" s="216" t="s">
        <v>123</v>
      </c>
    </row>
    <row r="112" spans="2:65" s="11" customFormat="1" ht="13.5">
      <c r="B112" s="206"/>
      <c r="C112" s="207"/>
      <c r="D112" s="203" t="s">
        <v>134</v>
      </c>
      <c r="E112" s="208" t="s">
        <v>21</v>
      </c>
      <c r="F112" s="209" t="s">
        <v>163</v>
      </c>
      <c r="G112" s="207"/>
      <c r="H112" s="210">
        <v>91</v>
      </c>
      <c r="I112" s="211"/>
      <c r="J112" s="207"/>
      <c r="K112" s="207"/>
      <c r="L112" s="212"/>
      <c r="M112" s="213"/>
      <c r="N112" s="214"/>
      <c r="O112" s="214"/>
      <c r="P112" s="214"/>
      <c r="Q112" s="214"/>
      <c r="R112" s="214"/>
      <c r="S112" s="214"/>
      <c r="T112" s="215"/>
      <c r="AT112" s="216" t="s">
        <v>134</v>
      </c>
      <c r="AU112" s="216" t="s">
        <v>79</v>
      </c>
      <c r="AV112" s="11" t="s">
        <v>79</v>
      </c>
      <c r="AW112" s="11" t="s">
        <v>33</v>
      </c>
      <c r="AX112" s="11" t="s">
        <v>69</v>
      </c>
      <c r="AY112" s="216" t="s">
        <v>123</v>
      </c>
    </row>
    <row r="113" spans="2:65" s="12" customFormat="1" ht="13.5">
      <c r="B113" s="217"/>
      <c r="C113" s="218"/>
      <c r="D113" s="203" t="s">
        <v>134</v>
      </c>
      <c r="E113" s="219" t="s">
        <v>21</v>
      </c>
      <c r="F113" s="220" t="s">
        <v>136</v>
      </c>
      <c r="G113" s="218"/>
      <c r="H113" s="221">
        <v>27744</v>
      </c>
      <c r="I113" s="222"/>
      <c r="J113" s="218"/>
      <c r="K113" s="218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134</v>
      </c>
      <c r="AU113" s="227" t="s">
        <v>79</v>
      </c>
      <c r="AV113" s="12" t="s">
        <v>130</v>
      </c>
      <c r="AW113" s="12" t="s">
        <v>33</v>
      </c>
      <c r="AX113" s="12" t="s">
        <v>77</v>
      </c>
      <c r="AY113" s="227" t="s">
        <v>123</v>
      </c>
    </row>
    <row r="114" spans="2:65" s="1" customFormat="1" ht="38.25" customHeight="1">
      <c r="B114" s="40"/>
      <c r="C114" s="191" t="s">
        <v>164</v>
      </c>
      <c r="D114" s="191" t="s">
        <v>125</v>
      </c>
      <c r="E114" s="192" t="s">
        <v>165</v>
      </c>
      <c r="F114" s="193" t="s">
        <v>166</v>
      </c>
      <c r="G114" s="194" t="s">
        <v>167</v>
      </c>
      <c r="H114" s="195">
        <v>896</v>
      </c>
      <c r="I114" s="196"/>
      <c r="J114" s="197">
        <f>ROUND(I114*H114,2)</f>
        <v>0</v>
      </c>
      <c r="K114" s="193" t="s">
        <v>129</v>
      </c>
      <c r="L114" s="60"/>
      <c r="M114" s="198" t="s">
        <v>21</v>
      </c>
      <c r="N114" s="199" t="s">
        <v>40</v>
      </c>
      <c r="O114" s="41"/>
      <c r="P114" s="200">
        <f>O114*H114</f>
        <v>0</v>
      </c>
      <c r="Q114" s="200">
        <v>0</v>
      </c>
      <c r="R114" s="200">
        <f>Q114*H114</f>
        <v>0</v>
      </c>
      <c r="S114" s="200">
        <v>0.28999999999999998</v>
      </c>
      <c r="T114" s="201">
        <f>S114*H114</f>
        <v>259.83999999999997</v>
      </c>
      <c r="AR114" s="23" t="s">
        <v>130</v>
      </c>
      <c r="AT114" s="23" t="s">
        <v>125</v>
      </c>
      <c r="AU114" s="23" t="s">
        <v>79</v>
      </c>
      <c r="AY114" s="23" t="s">
        <v>123</v>
      </c>
      <c r="BE114" s="202">
        <f>IF(N114="základní",J114,0)</f>
        <v>0</v>
      </c>
      <c r="BF114" s="202">
        <f>IF(N114="snížená",J114,0)</f>
        <v>0</v>
      </c>
      <c r="BG114" s="202">
        <f>IF(N114="zákl. přenesená",J114,0)</f>
        <v>0</v>
      </c>
      <c r="BH114" s="202">
        <f>IF(N114="sníž. přenesená",J114,0)</f>
        <v>0</v>
      </c>
      <c r="BI114" s="202">
        <f>IF(N114="nulová",J114,0)</f>
        <v>0</v>
      </c>
      <c r="BJ114" s="23" t="s">
        <v>77</v>
      </c>
      <c r="BK114" s="202">
        <f>ROUND(I114*H114,2)</f>
        <v>0</v>
      </c>
      <c r="BL114" s="23" t="s">
        <v>130</v>
      </c>
      <c r="BM114" s="23" t="s">
        <v>168</v>
      </c>
    </row>
    <row r="115" spans="2:65" s="11" customFormat="1" ht="13.5">
      <c r="B115" s="206"/>
      <c r="C115" s="207"/>
      <c r="D115" s="203" t="s">
        <v>134</v>
      </c>
      <c r="E115" s="208" t="s">
        <v>21</v>
      </c>
      <c r="F115" s="209" t="s">
        <v>169</v>
      </c>
      <c r="G115" s="207"/>
      <c r="H115" s="210">
        <v>896</v>
      </c>
      <c r="I115" s="211"/>
      <c r="J115" s="207"/>
      <c r="K115" s="207"/>
      <c r="L115" s="212"/>
      <c r="M115" s="213"/>
      <c r="N115" s="214"/>
      <c r="O115" s="214"/>
      <c r="P115" s="214"/>
      <c r="Q115" s="214"/>
      <c r="R115" s="214"/>
      <c r="S115" s="214"/>
      <c r="T115" s="215"/>
      <c r="AT115" s="216" t="s">
        <v>134</v>
      </c>
      <c r="AU115" s="216" t="s">
        <v>79</v>
      </c>
      <c r="AV115" s="11" t="s">
        <v>79</v>
      </c>
      <c r="AW115" s="11" t="s">
        <v>33</v>
      </c>
      <c r="AX115" s="11" t="s">
        <v>69</v>
      </c>
      <c r="AY115" s="216" t="s">
        <v>123</v>
      </c>
    </row>
    <row r="116" spans="2:65" s="12" customFormat="1" ht="13.5">
      <c r="B116" s="217"/>
      <c r="C116" s="218"/>
      <c r="D116" s="203" t="s">
        <v>134</v>
      </c>
      <c r="E116" s="219" t="s">
        <v>21</v>
      </c>
      <c r="F116" s="220" t="s">
        <v>136</v>
      </c>
      <c r="G116" s="218"/>
      <c r="H116" s="221">
        <v>896</v>
      </c>
      <c r="I116" s="222"/>
      <c r="J116" s="218"/>
      <c r="K116" s="218"/>
      <c r="L116" s="223"/>
      <c r="M116" s="224"/>
      <c r="N116" s="225"/>
      <c r="O116" s="225"/>
      <c r="P116" s="225"/>
      <c r="Q116" s="225"/>
      <c r="R116" s="225"/>
      <c r="S116" s="225"/>
      <c r="T116" s="226"/>
      <c r="AT116" s="227" t="s">
        <v>134</v>
      </c>
      <c r="AU116" s="227" t="s">
        <v>79</v>
      </c>
      <c r="AV116" s="12" t="s">
        <v>130</v>
      </c>
      <c r="AW116" s="12" t="s">
        <v>33</v>
      </c>
      <c r="AX116" s="12" t="s">
        <v>77</v>
      </c>
      <c r="AY116" s="227" t="s">
        <v>123</v>
      </c>
    </row>
    <row r="117" spans="2:65" s="1" customFormat="1" ht="25.5" customHeight="1">
      <c r="B117" s="40"/>
      <c r="C117" s="191" t="s">
        <v>170</v>
      </c>
      <c r="D117" s="191" t="s">
        <v>125</v>
      </c>
      <c r="E117" s="192" t="s">
        <v>171</v>
      </c>
      <c r="F117" s="193" t="s">
        <v>172</v>
      </c>
      <c r="G117" s="194" t="s">
        <v>173</v>
      </c>
      <c r="H117" s="195">
        <v>168</v>
      </c>
      <c r="I117" s="196"/>
      <c r="J117" s="197">
        <f>ROUND(I117*H117,2)</f>
        <v>0</v>
      </c>
      <c r="K117" s="193" t="s">
        <v>129</v>
      </c>
      <c r="L117" s="60"/>
      <c r="M117" s="198" t="s">
        <v>21</v>
      </c>
      <c r="N117" s="199" t="s">
        <v>40</v>
      </c>
      <c r="O117" s="41"/>
      <c r="P117" s="200">
        <f>O117*H117</f>
        <v>0</v>
      </c>
      <c r="Q117" s="200">
        <v>0</v>
      </c>
      <c r="R117" s="200">
        <f>Q117*H117</f>
        <v>0</v>
      </c>
      <c r="S117" s="200">
        <v>0</v>
      </c>
      <c r="T117" s="201">
        <f>S117*H117</f>
        <v>0</v>
      </c>
      <c r="AR117" s="23" t="s">
        <v>130</v>
      </c>
      <c r="AT117" s="23" t="s">
        <v>125</v>
      </c>
      <c r="AU117" s="23" t="s">
        <v>79</v>
      </c>
      <c r="AY117" s="23" t="s">
        <v>123</v>
      </c>
      <c r="BE117" s="202">
        <f>IF(N117="základní",J117,0)</f>
        <v>0</v>
      </c>
      <c r="BF117" s="202">
        <f>IF(N117="snížená",J117,0)</f>
        <v>0</v>
      </c>
      <c r="BG117" s="202">
        <f>IF(N117="zákl. přenesená",J117,0)</f>
        <v>0</v>
      </c>
      <c r="BH117" s="202">
        <f>IF(N117="sníž. přenesená",J117,0)</f>
        <v>0</v>
      </c>
      <c r="BI117" s="202">
        <f>IF(N117="nulová",J117,0)</f>
        <v>0</v>
      </c>
      <c r="BJ117" s="23" t="s">
        <v>77</v>
      </c>
      <c r="BK117" s="202">
        <f>ROUND(I117*H117,2)</f>
        <v>0</v>
      </c>
      <c r="BL117" s="23" t="s">
        <v>130</v>
      </c>
      <c r="BM117" s="23" t="s">
        <v>174</v>
      </c>
    </row>
    <row r="118" spans="2:65" s="11" customFormat="1" ht="13.5">
      <c r="B118" s="206"/>
      <c r="C118" s="207"/>
      <c r="D118" s="203" t="s">
        <v>134</v>
      </c>
      <c r="E118" s="208" t="s">
        <v>21</v>
      </c>
      <c r="F118" s="209" t="s">
        <v>175</v>
      </c>
      <c r="G118" s="207"/>
      <c r="H118" s="210">
        <v>168</v>
      </c>
      <c r="I118" s="211"/>
      <c r="J118" s="207"/>
      <c r="K118" s="207"/>
      <c r="L118" s="212"/>
      <c r="M118" s="213"/>
      <c r="N118" s="214"/>
      <c r="O118" s="214"/>
      <c r="P118" s="214"/>
      <c r="Q118" s="214"/>
      <c r="R118" s="214"/>
      <c r="S118" s="214"/>
      <c r="T118" s="215"/>
      <c r="AT118" s="216" t="s">
        <v>134</v>
      </c>
      <c r="AU118" s="216" t="s">
        <v>79</v>
      </c>
      <c r="AV118" s="11" t="s">
        <v>79</v>
      </c>
      <c r="AW118" s="11" t="s">
        <v>33</v>
      </c>
      <c r="AX118" s="11" t="s">
        <v>69</v>
      </c>
      <c r="AY118" s="216" t="s">
        <v>123</v>
      </c>
    </row>
    <row r="119" spans="2:65" s="12" customFormat="1" ht="13.5">
      <c r="B119" s="217"/>
      <c r="C119" s="218"/>
      <c r="D119" s="203" t="s">
        <v>134</v>
      </c>
      <c r="E119" s="219" t="s">
        <v>21</v>
      </c>
      <c r="F119" s="220" t="s">
        <v>136</v>
      </c>
      <c r="G119" s="218"/>
      <c r="H119" s="221">
        <v>168</v>
      </c>
      <c r="I119" s="222"/>
      <c r="J119" s="218"/>
      <c r="K119" s="218"/>
      <c r="L119" s="223"/>
      <c r="M119" s="224"/>
      <c r="N119" s="225"/>
      <c r="O119" s="225"/>
      <c r="P119" s="225"/>
      <c r="Q119" s="225"/>
      <c r="R119" s="225"/>
      <c r="S119" s="225"/>
      <c r="T119" s="226"/>
      <c r="AT119" s="227" t="s">
        <v>134</v>
      </c>
      <c r="AU119" s="227" t="s">
        <v>79</v>
      </c>
      <c r="AV119" s="12" t="s">
        <v>130</v>
      </c>
      <c r="AW119" s="12" t="s">
        <v>33</v>
      </c>
      <c r="AX119" s="12" t="s">
        <v>77</v>
      </c>
      <c r="AY119" s="227" t="s">
        <v>123</v>
      </c>
    </row>
    <row r="120" spans="2:65" s="1" customFormat="1" ht="25.5" customHeight="1">
      <c r="B120" s="40"/>
      <c r="C120" s="191" t="s">
        <v>176</v>
      </c>
      <c r="D120" s="191" t="s">
        <v>125</v>
      </c>
      <c r="E120" s="192" t="s">
        <v>177</v>
      </c>
      <c r="F120" s="193" t="s">
        <v>178</v>
      </c>
      <c r="G120" s="194" t="s">
        <v>179</v>
      </c>
      <c r="H120" s="195">
        <v>42</v>
      </c>
      <c r="I120" s="196"/>
      <c r="J120" s="197">
        <f>ROUND(I120*H120,2)</f>
        <v>0</v>
      </c>
      <c r="K120" s="193" t="s">
        <v>129</v>
      </c>
      <c r="L120" s="60"/>
      <c r="M120" s="198" t="s">
        <v>21</v>
      </c>
      <c r="N120" s="199" t="s">
        <v>40</v>
      </c>
      <c r="O120" s="41"/>
      <c r="P120" s="200">
        <f>O120*H120</f>
        <v>0</v>
      </c>
      <c r="Q120" s="200">
        <v>0</v>
      </c>
      <c r="R120" s="200">
        <f>Q120*H120</f>
        <v>0</v>
      </c>
      <c r="S120" s="200">
        <v>0</v>
      </c>
      <c r="T120" s="201">
        <f>S120*H120</f>
        <v>0</v>
      </c>
      <c r="AR120" s="23" t="s">
        <v>130</v>
      </c>
      <c r="AT120" s="23" t="s">
        <v>125</v>
      </c>
      <c r="AU120" s="23" t="s">
        <v>79</v>
      </c>
      <c r="AY120" s="23" t="s">
        <v>123</v>
      </c>
      <c r="BE120" s="202">
        <f>IF(N120="základní",J120,0)</f>
        <v>0</v>
      </c>
      <c r="BF120" s="202">
        <f>IF(N120="snížená",J120,0)</f>
        <v>0</v>
      </c>
      <c r="BG120" s="202">
        <f>IF(N120="zákl. přenesená",J120,0)</f>
        <v>0</v>
      </c>
      <c r="BH120" s="202">
        <f>IF(N120="sníž. přenesená",J120,0)</f>
        <v>0</v>
      </c>
      <c r="BI120" s="202">
        <f>IF(N120="nulová",J120,0)</f>
        <v>0</v>
      </c>
      <c r="BJ120" s="23" t="s">
        <v>77</v>
      </c>
      <c r="BK120" s="202">
        <f>ROUND(I120*H120,2)</f>
        <v>0</v>
      </c>
      <c r="BL120" s="23" t="s">
        <v>130</v>
      </c>
      <c r="BM120" s="23" t="s">
        <v>180</v>
      </c>
    </row>
    <row r="121" spans="2:65" s="11" customFormat="1" ht="13.5">
      <c r="B121" s="206"/>
      <c r="C121" s="207"/>
      <c r="D121" s="203" t="s">
        <v>134</v>
      </c>
      <c r="E121" s="208" t="s">
        <v>21</v>
      </c>
      <c r="F121" s="209" t="s">
        <v>181</v>
      </c>
      <c r="G121" s="207"/>
      <c r="H121" s="210">
        <v>42</v>
      </c>
      <c r="I121" s="211"/>
      <c r="J121" s="207"/>
      <c r="K121" s="207"/>
      <c r="L121" s="212"/>
      <c r="M121" s="213"/>
      <c r="N121" s="214"/>
      <c r="O121" s="214"/>
      <c r="P121" s="214"/>
      <c r="Q121" s="214"/>
      <c r="R121" s="214"/>
      <c r="S121" s="214"/>
      <c r="T121" s="215"/>
      <c r="AT121" s="216" t="s">
        <v>134</v>
      </c>
      <c r="AU121" s="216" t="s">
        <v>79</v>
      </c>
      <c r="AV121" s="11" t="s">
        <v>79</v>
      </c>
      <c r="AW121" s="11" t="s">
        <v>33</v>
      </c>
      <c r="AX121" s="11" t="s">
        <v>69</v>
      </c>
      <c r="AY121" s="216" t="s">
        <v>123</v>
      </c>
    </row>
    <row r="122" spans="2:65" s="12" customFormat="1" ht="13.5">
      <c r="B122" s="217"/>
      <c r="C122" s="218"/>
      <c r="D122" s="203" t="s">
        <v>134</v>
      </c>
      <c r="E122" s="219" t="s">
        <v>21</v>
      </c>
      <c r="F122" s="220" t="s">
        <v>136</v>
      </c>
      <c r="G122" s="218"/>
      <c r="H122" s="221">
        <v>42</v>
      </c>
      <c r="I122" s="222"/>
      <c r="J122" s="218"/>
      <c r="K122" s="218"/>
      <c r="L122" s="223"/>
      <c r="M122" s="224"/>
      <c r="N122" s="225"/>
      <c r="O122" s="225"/>
      <c r="P122" s="225"/>
      <c r="Q122" s="225"/>
      <c r="R122" s="225"/>
      <c r="S122" s="225"/>
      <c r="T122" s="226"/>
      <c r="AT122" s="227" t="s">
        <v>134</v>
      </c>
      <c r="AU122" s="227" t="s">
        <v>79</v>
      </c>
      <c r="AV122" s="12" t="s">
        <v>130</v>
      </c>
      <c r="AW122" s="12" t="s">
        <v>33</v>
      </c>
      <c r="AX122" s="12" t="s">
        <v>77</v>
      </c>
      <c r="AY122" s="227" t="s">
        <v>123</v>
      </c>
    </row>
    <row r="123" spans="2:65" s="1" customFormat="1" ht="38.25" customHeight="1">
      <c r="B123" s="40"/>
      <c r="C123" s="191" t="s">
        <v>182</v>
      </c>
      <c r="D123" s="191" t="s">
        <v>125</v>
      </c>
      <c r="E123" s="192" t="s">
        <v>183</v>
      </c>
      <c r="F123" s="193" t="s">
        <v>184</v>
      </c>
      <c r="G123" s="194" t="s">
        <v>185</v>
      </c>
      <c r="H123" s="195">
        <v>8851.2000000000007</v>
      </c>
      <c r="I123" s="196"/>
      <c r="J123" s="197">
        <f>ROUND(I123*H123,2)</f>
        <v>0</v>
      </c>
      <c r="K123" s="193" t="s">
        <v>129</v>
      </c>
      <c r="L123" s="60"/>
      <c r="M123" s="198" t="s">
        <v>21</v>
      </c>
      <c r="N123" s="199" t="s">
        <v>40</v>
      </c>
      <c r="O123" s="41"/>
      <c r="P123" s="200">
        <f>O123*H123</f>
        <v>0</v>
      </c>
      <c r="Q123" s="200">
        <v>0</v>
      </c>
      <c r="R123" s="200">
        <f>Q123*H123</f>
        <v>0</v>
      </c>
      <c r="S123" s="200">
        <v>0</v>
      </c>
      <c r="T123" s="201">
        <f>S123*H123</f>
        <v>0</v>
      </c>
      <c r="AR123" s="23" t="s">
        <v>130</v>
      </c>
      <c r="AT123" s="23" t="s">
        <v>125</v>
      </c>
      <c r="AU123" s="23" t="s">
        <v>79</v>
      </c>
      <c r="AY123" s="23" t="s">
        <v>123</v>
      </c>
      <c r="BE123" s="202">
        <f>IF(N123="základní",J123,0)</f>
        <v>0</v>
      </c>
      <c r="BF123" s="202">
        <f>IF(N123="snížená",J123,0)</f>
        <v>0</v>
      </c>
      <c r="BG123" s="202">
        <f>IF(N123="zákl. přenesená",J123,0)</f>
        <v>0</v>
      </c>
      <c r="BH123" s="202">
        <f>IF(N123="sníž. přenesená",J123,0)</f>
        <v>0</v>
      </c>
      <c r="BI123" s="202">
        <f>IF(N123="nulová",J123,0)</f>
        <v>0</v>
      </c>
      <c r="BJ123" s="23" t="s">
        <v>77</v>
      </c>
      <c r="BK123" s="202">
        <f>ROUND(I123*H123,2)</f>
        <v>0</v>
      </c>
      <c r="BL123" s="23" t="s">
        <v>130</v>
      </c>
      <c r="BM123" s="23" t="s">
        <v>186</v>
      </c>
    </row>
    <row r="124" spans="2:65" s="11" customFormat="1" ht="13.5">
      <c r="B124" s="206"/>
      <c r="C124" s="207"/>
      <c r="D124" s="203" t="s">
        <v>134</v>
      </c>
      <c r="E124" s="208" t="s">
        <v>21</v>
      </c>
      <c r="F124" s="209" t="s">
        <v>187</v>
      </c>
      <c r="G124" s="207"/>
      <c r="H124" s="210">
        <v>3319.2</v>
      </c>
      <c r="I124" s="211"/>
      <c r="J124" s="207"/>
      <c r="K124" s="207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134</v>
      </c>
      <c r="AU124" s="216" t="s">
        <v>79</v>
      </c>
      <c r="AV124" s="11" t="s">
        <v>79</v>
      </c>
      <c r="AW124" s="11" t="s">
        <v>33</v>
      </c>
      <c r="AX124" s="11" t="s">
        <v>69</v>
      </c>
      <c r="AY124" s="216" t="s">
        <v>123</v>
      </c>
    </row>
    <row r="125" spans="2:65" s="11" customFormat="1" ht="13.5">
      <c r="B125" s="206"/>
      <c r="C125" s="207"/>
      <c r="D125" s="203" t="s">
        <v>134</v>
      </c>
      <c r="E125" s="208" t="s">
        <v>21</v>
      </c>
      <c r="F125" s="209" t="s">
        <v>188</v>
      </c>
      <c r="G125" s="207"/>
      <c r="H125" s="210">
        <v>5532</v>
      </c>
      <c r="I125" s="211"/>
      <c r="J125" s="207"/>
      <c r="K125" s="207"/>
      <c r="L125" s="212"/>
      <c r="M125" s="213"/>
      <c r="N125" s="214"/>
      <c r="O125" s="214"/>
      <c r="P125" s="214"/>
      <c r="Q125" s="214"/>
      <c r="R125" s="214"/>
      <c r="S125" s="214"/>
      <c r="T125" s="215"/>
      <c r="AT125" s="216" t="s">
        <v>134</v>
      </c>
      <c r="AU125" s="216" t="s">
        <v>79</v>
      </c>
      <c r="AV125" s="11" t="s">
        <v>79</v>
      </c>
      <c r="AW125" s="11" t="s">
        <v>33</v>
      </c>
      <c r="AX125" s="11" t="s">
        <v>69</v>
      </c>
      <c r="AY125" s="216" t="s">
        <v>123</v>
      </c>
    </row>
    <row r="126" spans="2:65" s="12" customFormat="1" ht="13.5">
      <c r="B126" s="217"/>
      <c r="C126" s="218"/>
      <c r="D126" s="203" t="s">
        <v>134</v>
      </c>
      <c r="E126" s="219" t="s">
        <v>21</v>
      </c>
      <c r="F126" s="220" t="s">
        <v>136</v>
      </c>
      <c r="G126" s="218"/>
      <c r="H126" s="221">
        <v>8851.2000000000007</v>
      </c>
      <c r="I126" s="222"/>
      <c r="J126" s="218"/>
      <c r="K126" s="218"/>
      <c r="L126" s="223"/>
      <c r="M126" s="224"/>
      <c r="N126" s="225"/>
      <c r="O126" s="225"/>
      <c r="P126" s="225"/>
      <c r="Q126" s="225"/>
      <c r="R126" s="225"/>
      <c r="S126" s="225"/>
      <c r="T126" s="226"/>
      <c r="AT126" s="227" t="s">
        <v>134</v>
      </c>
      <c r="AU126" s="227" t="s">
        <v>79</v>
      </c>
      <c r="AV126" s="12" t="s">
        <v>130</v>
      </c>
      <c r="AW126" s="12" t="s">
        <v>33</v>
      </c>
      <c r="AX126" s="12" t="s">
        <v>77</v>
      </c>
      <c r="AY126" s="227" t="s">
        <v>123</v>
      </c>
    </row>
    <row r="127" spans="2:65" s="1" customFormat="1" ht="16.5" customHeight="1">
      <c r="B127" s="40"/>
      <c r="C127" s="238" t="s">
        <v>189</v>
      </c>
      <c r="D127" s="238" t="s">
        <v>190</v>
      </c>
      <c r="E127" s="239" t="s">
        <v>191</v>
      </c>
      <c r="F127" s="240" t="s">
        <v>192</v>
      </c>
      <c r="G127" s="241" t="s">
        <v>193</v>
      </c>
      <c r="H127" s="242">
        <v>455.00700000000001</v>
      </c>
      <c r="I127" s="243"/>
      <c r="J127" s="244">
        <f>ROUND(I127*H127,2)</f>
        <v>0</v>
      </c>
      <c r="K127" s="240" t="s">
        <v>129</v>
      </c>
      <c r="L127" s="245"/>
      <c r="M127" s="246" t="s">
        <v>21</v>
      </c>
      <c r="N127" s="247" t="s">
        <v>40</v>
      </c>
      <c r="O127" s="41"/>
      <c r="P127" s="200">
        <f>O127*H127</f>
        <v>0</v>
      </c>
      <c r="Q127" s="200">
        <v>1</v>
      </c>
      <c r="R127" s="200">
        <f>Q127*H127</f>
        <v>455.00700000000001</v>
      </c>
      <c r="S127" s="200">
        <v>0</v>
      </c>
      <c r="T127" s="201">
        <f>S127*H127</f>
        <v>0</v>
      </c>
      <c r="AR127" s="23" t="s">
        <v>170</v>
      </c>
      <c r="AT127" s="23" t="s">
        <v>190</v>
      </c>
      <c r="AU127" s="23" t="s">
        <v>79</v>
      </c>
      <c r="AY127" s="23" t="s">
        <v>123</v>
      </c>
      <c r="BE127" s="202">
        <f>IF(N127="základní",J127,0)</f>
        <v>0</v>
      </c>
      <c r="BF127" s="202">
        <f>IF(N127="snížená",J127,0)</f>
        <v>0</v>
      </c>
      <c r="BG127" s="202">
        <f>IF(N127="zákl. přenesená",J127,0)</f>
        <v>0</v>
      </c>
      <c r="BH127" s="202">
        <f>IF(N127="sníž. přenesená",J127,0)</f>
        <v>0</v>
      </c>
      <c r="BI127" s="202">
        <f>IF(N127="nulová",J127,0)</f>
        <v>0</v>
      </c>
      <c r="BJ127" s="23" t="s">
        <v>77</v>
      </c>
      <c r="BK127" s="202">
        <f>ROUND(I127*H127,2)</f>
        <v>0</v>
      </c>
      <c r="BL127" s="23" t="s">
        <v>130</v>
      </c>
      <c r="BM127" s="23" t="s">
        <v>194</v>
      </c>
    </row>
    <row r="128" spans="2:65" s="11" customFormat="1" ht="13.5">
      <c r="B128" s="206"/>
      <c r="C128" s="207"/>
      <c r="D128" s="203" t="s">
        <v>134</v>
      </c>
      <c r="E128" s="208" t="s">
        <v>21</v>
      </c>
      <c r="F128" s="209" t="s">
        <v>195</v>
      </c>
      <c r="G128" s="207"/>
      <c r="H128" s="210">
        <v>116.172</v>
      </c>
      <c r="I128" s="211"/>
      <c r="J128" s="207"/>
      <c r="K128" s="207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134</v>
      </c>
      <c r="AU128" s="216" t="s">
        <v>79</v>
      </c>
      <c r="AV128" s="11" t="s">
        <v>79</v>
      </c>
      <c r="AW128" s="11" t="s">
        <v>33</v>
      </c>
      <c r="AX128" s="11" t="s">
        <v>69</v>
      </c>
      <c r="AY128" s="216" t="s">
        <v>123</v>
      </c>
    </row>
    <row r="129" spans="2:65" s="11" customFormat="1" ht="13.5">
      <c r="B129" s="206"/>
      <c r="C129" s="207"/>
      <c r="D129" s="203" t="s">
        <v>134</v>
      </c>
      <c r="E129" s="208" t="s">
        <v>21</v>
      </c>
      <c r="F129" s="209" t="s">
        <v>196</v>
      </c>
      <c r="G129" s="207"/>
      <c r="H129" s="210">
        <v>338.83499999999998</v>
      </c>
      <c r="I129" s="211"/>
      <c r="J129" s="207"/>
      <c r="K129" s="207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134</v>
      </c>
      <c r="AU129" s="216" t="s">
        <v>79</v>
      </c>
      <c r="AV129" s="11" t="s">
        <v>79</v>
      </c>
      <c r="AW129" s="11" t="s">
        <v>33</v>
      </c>
      <c r="AX129" s="11" t="s">
        <v>69</v>
      </c>
      <c r="AY129" s="216" t="s">
        <v>123</v>
      </c>
    </row>
    <row r="130" spans="2:65" s="12" customFormat="1" ht="13.5">
      <c r="B130" s="217"/>
      <c r="C130" s="218"/>
      <c r="D130" s="203" t="s">
        <v>134</v>
      </c>
      <c r="E130" s="219" t="s">
        <v>21</v>
      </c>
      <c r="F130" s="220" t="s">
        <v>136</v>
      </c>
      <c r="G130" s="218"/>
      <c r="H130" s="221">
        <v>455.00700000000001</v>
      </c>
      <c r="I130" s="222"/>
      <c r="J130" s="218"/>
      <c r="K130" s="218"/>
      <c r="L130" s="223"/>
      <c r="M130" s="224"/>
      <c r="N130" s="225"/>
      <c r="O130" s="225"/>
      <c r="P130" s="225"/>
      <c r="Q130" s="225"/>
      <c r="R130" s="225"/>
      <c r="S130" s="225"/>
      <c r="T130" s="226"/>
      <c r="AT130" s="227" t="s">
        <v>134</v>
      </c>
      <c r="AU130" s="227" t="s">
        <v>79</v>
      </c>
      <c r="AV130" s="12" t="s">
        <v>130</v>
      </c>
      <c r="AW130" s="12" t="s">
        <v>33</v>
      </c>
      <c r="AX130" s="12" t="s">
        <v>77</v>
      </c>
      <c r="AY130" s="227" t="s">
        <v>123</v>
      </c>
    </row>
    <row r="131" spans="2:65" s="1" customFormat="1" ht="38.25" customHeight="1">
      <c r="B131" s="40"/>
      <c r="C131" s="191" t="s">
        <v>197</v>
      </c>
      <c r="D131" s="191" t="s">
        <v>125</v>
      </c>
      <c r="E131" s="192" t="s">
        <v>198</v>
      </c>
      <c r="F131" s="193" t="s">
        <v>199</v>
      </c>
      <c r="G131" s="194" t="s">
        <v>185</v>
      </c>
      <c r="H131" s="195">
        <v>266.10000000000002</v>
      </c>
      <c r="I131" s="196"/>
      <c r="J131" s="197">
        <f>ROUND(I131*H131,2)</f>
        <v>0</v>
      </c>
      <c r="K131" s="193" t="s">
        <v>129</v>
      </c>
      <c r="L131" s="60"/>
      <c r="M131" s="198" t="s">
        <v>21</v>
      </c>
      <c r="N131" s="199" t="s">
        <v>40</v>
      </c>
      <c r="O131" s="41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AR131" s="23" t="s">
        <v>130</v>
      </c>
      <c r="AT131" s="23" t="s">
        <v>125</v>
      </c>
      <c r="AU131" s="23" t="s">
        <v>79</v>
      </c>
      <c r="AY131" s="23" t="s">
        <v>123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23" t="s">
        <v>77</v>
      </c>
      <c r="BK131" s="202">
        <f>ROUND(I131*H131,2)</f>
        <v>0</v>
      </c>
      <c r="BL131" s="23" t="s">
        <v>130</v>
      </c>
      <c r="BM131" s="23" t="s">
        <v>200</v>
      </c>
    </row>
    <row r="132" spans="2:65" s="11" customFormat="1" ht="13.5">
      <c r="B132" s="206"/>
      <c r="C132" s="207"/>
      <c r="D132" s="203" t="s">
        <v>134</v>
      </c>
      <c r="E132" s="208" t="s">
        <v>21</v>
      </c>
      <c r="F132" s="209" t="s">
        <v>201</v>
      </c>
      <c r="G132" s="207"/>
      <c r="H132" s="210">
        <v>266.10000000000002</v>
      </c>
      <c r="I132" s="211"/>
      <c r="J132" s="207"/>
      <c r="K132" s="207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134</v>
      </c>
      <c r="AU132" s="216" t="s">
        <v>79</v>
      </c>
      <c r="AV132" s="11" t="s">
        <v>79</v>
      </c>
      <c r="AW132" s="11" t="s">
        <v>33</v>
      </c>
      <c r="AX132" s="11" t="s">
        <v>69</v>
      </c>
      <c r="AY132" s="216" t="s">
        <v>123</v>
      </c>
    </row>
    <row r="133" spans="2:65" s="12" customFormat="1" ht="13.5">
      <c r="B133" s="217"/>
      <c r="C133" s="218"/>
      <c r="D133" s="203" t="s">
        <v>134</v>
      </c>
      <c r="E133" s="219" t="s">
        <v>21</v>
      </c>
      <c r="F133" s="220" t="s">
        <v>136</v>
      </c>
      <c r="G133" s="218"/>
      <c r="H133" s="221">
        <v>266.10000000000002</v>
      </c>
      <c r="I133" s="222"/>
      <c r="J133" s="218"/>
      <c r="K133" s="218"/>
      <c r="L133" s="223"/>
      <c r="M133" s="224"/>
      <c r="N133" s="225"/>
      <c r="O133" s="225"/>
      <c r="P133" s="225"/>
      <c r="Q133" s="225"/>
      <c r="R133" s="225"/>
      <c r="S133" s="225"/>
      <c r="T133" s="226"/>
      <c r="AT133" s="227" t="s">
        <v>134</v>
      </c>
      <c r="AU133" s="227" t="s">
        <v>79</v>
      </c>
      <c r="AV133" s="12" t="s">
        <v>130</v>
      </c>
      <c r="AW133" s="12" t="s">
        <v>33</v>
      </c>
      <c r="AX133" s="12" t="s">
        <v>77</v>
      </c>
      <c r="AY133" s="227" t="s">
        <v>123</v>
      </c>
    </row>
    <row r="134" spans="2:65" s="1" customFormat="1" ht="25.5" customHeight="1">
      <c r="B134" s="40"/>
      <c r="C134" s="191" t="s">
        <v>202</v>
      </c>
      <c r="D134" s="191" t="s">
        <v>125</v>
      </c>
      <c r="E134" s="192" t="s">
        <v>203</v>
      </c>
      <c r="F134" s="193" t="s">
        <v>204</v>
      </c>
      <c r="G134" s="194" t="s">
        <v>185</v>
      </c>
      <c r="H134" s="195">
        <v>6399.34</v>
      </c>
      <c r="I134" s="196"/>
      <c r="J134" s="197">
        <f>ROUND(I134*H134,2)</f>
        <v>0</v>
      </c>
      <c r="K134" s="193" t="s">
        <v>129</v>
      </c>
      <c r="L134" s="60"/>
      <c r="M134" s="198" t="s">
        <v>21</v>
      </c>
      <c r="N134" s="199" t="s">
        <v>40</v>
      </c>
      <c r="O134" s="41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AR134" s="23" t="s">
        <v>130</v>
      </c>
      <c r="AT134" s="23" t="s">
        <v>125</v>
      </c>
      <c r="AU134" s="23" t="s">
        <v>79</v>
      </c>
      <c r="AY134" s="23" t="s">
        <v>123</v>
      </c>
      <c r="BE134" s="202">
        <f>IF(N134="základní",J134,0)</f>
        <v>0</v>
      </c>
      <c r="BF134" s="202">
        <f>IF(N134="snížená",J134,0)</f>
        <v>0</v>
      </c>
      <c r="BG134" s="202">
        <f>IF(N134="zákl. přenesená",J134,0)</f>
        <v>0</v>
      </c>
      <c r="BH134" s="202">
        <f>IF(N134="sníž. přenesená",J134,0)</f>
        <v>0</v>
      </c>
      <c r="BI134" s="202">
        <f>IF(N134="nulová",J134,0)</f>
        <v>0</v>
      </c>
      <c r="BJ134" s="23" t="s">
        <v>77</v>
      </c>
      <c r="BK134" s="202">
        <f>ROUND(I134*H134,2)</f>
        <v>0</v>
      </c>
      <c r="BL134" s="23" t="s">
        <v>130</v>
      </c>
      <c r="BM134" s="23" t="s">
        <v>205</v>
      </c>
    </row>
    <row r="135" spans="2:65" s="11" customFormat="1" ht="13.5">
      <c r="B135" s="206"/>
      <c r="C135" s="207"/>
      <c r="D135" s="203" t="s">
        <v>134</v>
      </c>
      <c r="E135" s="208" t="s">
        <v>21</v>
      </c>
      <c r="F135" s="209" t="s">
        <v>206</v>
      </c>
      <c r="G135" s="207"/>
      <c r="H135" s="210">
        <v>4571.5</v>
      </c>
      <c r="I135" s="211"/>
      <c r="J135" s="207"/>
      <c r="K135" s="207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134</v>
      </c>
      <c r="AU135" s="216" t="s">
        <v>79</v>
      </c>
      <c r="AV135" s="11" t="s">
        <v>79</v>
      </c>
      <c r="AW135" s="11" t="s">
        <v>33</v>
      </c>
      <c r="AX135" s="11" t="s">
        <v>69</v>
      </c>
      <c r="AY135" s="216" t="s">
        <v>123</v>
      </c>
    </row>
    <row r="136" spans="2:65" s="11" customFormat="1" ht="13.5">
      <c r="B136" s="206"/>
      <c r="C136" s="207"/>
      <c r="D136" s="203" t="s">
        <v>134</v>
      </c>
      <c r="E136" s="208" t="s">
        <v>21</v>
      </c>
      <c r="F136" s="209" t="s">
        <v>207</v>
      </c>
      <c r="G136" s="207"/>
      <c r="H136" s="210">
        <v>1075.2</v>
      </c>
      <c r="I136" s="211"/>
      <c r="J136" s="207"/>
      <c r="K136" s="207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134</v>
      </c>
      <c r="AU136" s="216" t="s">
        <v>79</v>
      </c>
      <c r="AV136" s="11" t="s">
        <v>79</v>
      </c>
      <c r="AW136" s="11" t="s">
        <v>33</v>
      </c>
      <c r="AX136" s="11" t="s">
        <v>69</v>
      </c>
      <c r="AY136" s="216" t="s">
        <v>123</v>
      </c>
    </row>
    <row r="137" spans="2:65" s="11" customFormat="1" ht="13.5">
      <c r="B137" s="206"/>
      <c r="C137" s="207"/>
      <c r="D137" s="203" t="s">
        <v>134</v>
      </c>
      <c r="E137" s="208" t="s">
        <v>21</v>
      </c>
      <c r="F137" s="209" t="s">
        <v>208</v>
      </c>
      <c r="G137" s="207"/>
      <c r="H137" s="210">
        <v>752.64</v>
      </c>
      <c r="I137" s="211"/>
      <c r="J137" s="207"/>
      <c r="K137" s="207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134</v>
      </c>
      <c r="AU137" s="216" t="s">
        <v>79</v>
      </c>
      <c r="AV137" s="11" t="s">
        <v>79</v>
      </c>
      <c r="AW137" s="11" t="s">
        <v>33</v>
      </c>
      <c r="AX137" s="11" t="s">
        <v>69</v>
      </c>
      <c r="AY137" s="216" t="s">
        <v>123</v>
      </c>
    </row>
    <row r="138" spans="2:65" s="12" customFormat="1" ht="13.5">
      <c r="B138" s="217"/>
      <c r="C138" s="218"/>
      <c r="D138" s="203" t="s">
        <v>134</v>
      </c>
      <c r="E138" s="219" t="s">
        <v>21</v>
      </c>
      <c r="F138" s="220" t="s">
        <v>136</v>
      </c>
      <c r="G138" s="218"/>
      <c r="H138" s="221">
        <v>6399.34</v>
      </c>
      <c r="I138" s="222"/>
      <c r="J138" s="218"/>
      <c r="K138" s="218"/>
      <c r="L138" s="223"/>
      <c r="M138" s="224"/>
      <c r="N138" s="225"/>
      <c r="O138" s="225"/>
      <c r="P138" s="225"/>
      <c r="Q138" s="225"/>
      <c r="R138" s="225"/>
      <c r="S138" s="225"/>
      <c r="T138" s="226"/>
      <c r="AT138" s="227" t="s">
        <v>134</v>
      </c>
      <c r="AU138" s="227" t="s">
        <v>79</v>
      </c>
      <c r="AV138" s="12" t="s">
        <v>130</v>
      </c>
      <c r="AW138" s="12" t="s">
        <v>33</v>
      </c>
      <c r="AX138" s="12" t="s">
        <v>77</v>
      </c>
      <c r="AY138" s="227" t="s">
        <v>123</v>
      </c>
    </row>
    <row r="139" spans="2:65" s="1" customFormat="1" ht="38.25" customHeight="1">
      <c r="B139" s="40"/>
      <c r="C139" s="191" t="s">
        <v>209</v>
      </c>
      <c r="D139" s="191" t="s">
        <v>125</v>
      </c>
      <c r="E139" s="192" t="s">
        <v>210</v>
      </c>
      <c r="F139" s="193" t="s">
        <v>211</v>
      </c>
      <c r="G139" s="194" t="s">
        <v>185</v>
      </c>
      <c r="H139" s="195">
        <v>6399.34</v>
      </c>
      <c r="I139" s="196"/>
      <c r="J139" s="197">
        <f>ROUND(I139*H139,2)</f>
        <v>0</v>
      </c>
      <c r="K139" s="193" t="s">
        <v>129</v>
      </c>
      <c r="L139" s="60"/>
      <c r="M139" s="198" t="s">
        <v>21</v>
      </c>
      <c r="N139" s="199" t="s">
        <v>40</v>
      </c>
      <c r="O139" s="41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AR139" s="23" t="s">
        <v>130</v>
      </c>
      <c r="AT139" s="23" t="s">
        <v>125</v>
      </c>
      <c r="AU139" s="23" t="s">
        <v>79</v>
      </c>
      <c r="AY139" s="23" t="s">
        <v>123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23" t="s">
        <v>77</v>
      </c>
      <c r="BK139" s="202">
        <f>ROUND(I139*H139,2)</f>
        <v>0</v>
      </c>
      <c r="BL139" s="23" t="s">
        <v>130</v>
      </c>
      <c r="BM139" s="23" t="s">
        <v>212</v>
      </c>
    </row>
    <row r="140" spans="2:65" s="1" customFormat="1" ht="27">
      <c r="B140" s="40"/>
      <c r="C140" s="62"/>
      <c r="D140" s="203" t="s">
        <v>132</v>
      </c>
      <c r="E140" s="62"/>
      <c r="F140" s="204" t="s">
        <v>213</v>
      </c>
      <c r="G140" s="62"/>
      <c r="H140" s="62"/>
      <c r="I140" s="162"/>
      <c r="J140" s="62"/>
      <c r="K140" s="62"/>
      <c r="L140" s="60"/>
      <c r="M140" s="205"/>
      <c r="N140" s="41"/>
      <c r="O140" s="41"/>
      <c r="P140" s="41"/>
      <c r="Q140" s="41"/>
      <c r="R140" s="41"/>
      <c r="S140" s="41"/>
      <c r="T140" s="77"/>
      <c r="AT140" s="23" t="s">
        <v>132</v>
      </c>
      <c r="AU140" s="23" t="s">
        <v>79</v>
      </c>
    </row>
    <row r="141" spans="2:65" s="11" customFormat="1" ht="13.5">
      <c r="B141" s="206"/>
      <c r="C141" s="207"/>
      <c r="D141" s="203" t="s">
        <v>134</v>
      </c>
      <c r="E141" s="208" t="s">
        <v>21</v>
      </c>
      <c r="F141" s="209" t="s">
        <v>206</v>
      </c>
      <c r="G141" s="207"/>
      <c r="H141" s="210">
        <v>4571.5</v>
      </c>
      <c r="I141" s="211"/>
      <c r="J141" s="207"/>
      <c r="K141" s="207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134</v>
      </c>
      <c r="AU141" s="216" t="s">
        <v>79</v>
      </c>
      <c r="AV141" s="11" t="s">
        <v>79</v>
      </c>
      <c r="AW141" s="11" t="s">
        <v>33</v>
      </c>
      <c r="AX141" s="11" t="s">
        <v>69</v>
      </c>
      <c r="AY141" s="216" t="s">
        <v>123</v>
      </c>
    </row>
    <row r="142" spans="2:65" s="11" customFormat="1" ht="13.5">
      <c r="B142" s="206"/>
      <c r="C142" s="207"/>
      <c r="D142" s="203" t="s">
        <v>134</v>
      </c>
      <c r="E142" s="208" t="s">
        <v>21</v>
      </c>
      <c r="F142" s="209" t="s">
        <v>207</v>
      </c>
      <c r="G142" s="207"/>
      <c r="H142" s="210">
        <v>1075.2</v>
      </c>
      <c r="I142" s="211"/>
      <c r="J142" s="207"/>
      <c r="K142" s="207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134</v>
      </c>
      <c r="AU142" s="216" t="s">
        <v>79</v>
      </c>
      <c r="AV142" s="11" t="s">
        <v>79</v>
      </c>
      <c r="AW142" s="11" t="s">
        <v>33</v>
      </c>
      <c r="AX142" s="11" t="s">
        <v>69</v>
      </c>
      <c r="AY142" s="216" t="s">
        <v>123</v>
      </c>
    </row>
    <row r="143" spans="2:65" s="11" customFormat="1" ht="13.5">
      <c r="B143" s="206"/>
      <c r="C143" s="207"/>
      <c r="D143" s="203" t="s">
        <v>134</v>
      </c>
      <c r="E143" s="208" t="s">
        <v>21</v>
      </c>
      <c r="F143" s="209" t="s">
        <v>208</v>
      </c>
      <c r="G143" s="207"/>
      <c r="H143" s="210">
        <v>752.64</v>
      </c>
      <c r="I143" s="211"/>
      <c r="J143" s="207"/>
      <c r="K143" s="207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134</v>
      </c>
      <c r="AU143" s="216" t="s">
        <v>79</v>
      </c>
      <c r="AV143" s="11" t="s">
        <v>79</v>
      </c>
      <c r="AW143" s="11" t="s">
        <v>33</v>
      </c>
      <c r="AX143" s="11" t="s">
        <v>69</v>
      </c>
      <c r="AY143" s="216" t="s">
        <v>123</v>
      </c>
    </row>
    <row r="144" spans="2:65" s="12" customFormat="1" ht="13.5">
      <c r="B144" s="217"/>
      <c r="C144" s="218"/>
      <c r="D144" s="203" t="s">
        <v>134</v>
      </c>
      <c r="E144" s="219" t="s">
        <v>21</v>
      </c>
      <c r="F144" s="220" t="s">
        <v>136</v>
      </c>
      <c r="G144" s="218"/>
      <c r="H144" s="221">
        <v>6399.34</v>
      </c>
      <c r="I144" s="222"/>
      <c r="J144" s="218"/>
      <c r="K144" s="218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134</v>
      </c>
      <c r="AU144" s="227" t="s">
        <v>79</v>
      </c>
      <c r="AV144" s="12" t="s">
        <v>130</v>
      </c>
      <c r="AW144" s="12" t="s">
        <v>33</v>
      </c>
      <c r="AX144" s="12" t="s">
        <v>77</v>
      </c>
      <c r="AY144" s="227" t="s">
        <v>123</v>
      </c>
    </row>
    <row r="145" spans="2:65" s="1" customFormat="1" ht="38.25" customHeight="1">
      <c r="B145" s="40"/>
      <c r="C145" s="191" t="s">
        <v>10</v>
      </c>
      <c r="D145" s="191" t="s">
        <v>125</v>
      </c>
      <c r="E145" s="192" t="s">
        <v>214</v>
      </c>
      <c r="F145" s="193" t="s">
        <v>215</v>
      </c>
      <c r="G145" s="194" t="s">
        <v>185</v>
      </c>
      <c r="H145" s="195">
        <v>6399.34</v>
      </c>
      <c r="I145" s="196"/>
      <c r="J145" s="197">
        <f>ROUND(I145*H145,2)</f>
        <v>0</v>
      </c>
      <c r="K145" s="193" t="s">
        <v>129</v>
      </c>
      <c r="L145" s="60"/>
      <c r="M145" s="198" t="s">
        <v>21</v>
      </c>
      <c r="N145" s="199" t="s">
        <v>40</v>
      </c>
      <c r="O145" s="41"/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AR145" s="23" t="s">
        <v>130</v>
      </c>
      <c r="AT145" s="23" t="s">
        <v>125</v>
      </c>
      <c r="AU145" s="23" t="s">
        <v>79</v>
      </c>
      <c r="AY145" s="23" t="s">
        <v>123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23" t="s">
        <v>77</v>
      </c>
      <c r="BK145" s="202">
        <f>ROUND(I145*H145,2)</f>
        <v>0</v>
      </c>
      <c r="BL145" s="23" t="s">
        <v>130</v>
      </c>
      <c r="BM145" s="23" t="s">
        <v>216</v>
      </c>
    </row>
    <row r="146" spans="2:65" s="11" customFormat="1" ht="13.5">
      <c r="B146" s="206"/>
      <c r="C146" s="207"/>
      <c r="D146" s="203" t="s">
        <v>134</v>
      </c>
      <c r="E146" s="208" t="s">
        <v>21</v>
      </c>
      <c r="F146" s="209" t="s">
        <v>206</v>
      </c>
      <c r="G146" s="207"/>
      <c r="H146" s="210">
        <v>4571.5</v>
      </c>
      <c r="I146" s="211"/>
      <c r="J146" s="207"/>
      <c r="K146" s="207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134</v>
      </c>
      <c r="AU146" s="216" t="s">
        <v>79</v>
      </c>
      <c r="AV146" s="11" t="s">
        <v>79</v>
      </c>
      <c r="AW146" s="11" t="s">
        <v>33</v>
      </c>
      <c r="AX146" s="11" t="s">
        <v>69</v>
      </c>
      <c r="AY146" s="216" t="s">
        <v>123</v>
      </c>
    </row>
    <row r="147" spans="2:65" s="11" customFormat="1" ht="13.5">
      <c r="B147" s="206"/>
      <c r="C147" s="207"/>
      <c r="D147" s="203" t="s">
        <v>134</v>
      </c>
      <c r="E147" s="208" t="s">
        <v>21</v>
      </c>
      <c r="F147" s="209" t="s">
        <v>207</v>
      </c>
      <c r="G147" s="207"/>
      <c r="H147" s="210">
        <v>1075.2</v>
      </c>
      <c r="I147" s="211"/>
      <c r="J147" s="207"/>
      <c r="K147" s="207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134</v>
      </c>
      <c r="AU147" s="216" t="s">
        <v>79</v>
      </c>
      <c r="AV147" s="11" t="s">
        <v>79</v>
      </c>
      <c r="AW147" s="11" t="s">
        <v>33</v>
      </c>
      <c r="AX147" s="11" t="s">
        <v>69</v>
      </c>
      <c r="AY147" s="216" t="s">
        <v>123</v>
      </c>
    </row>
    <row r="148" spans="2:65" s="11" customFormat="1" ht="13.5">
      <c r="B148" s="206"/>
      <c r="C148" s="207"/>
      <c r="D148" s="203" t="s">
        <v>134</v>
      </c>
      <c r="E148" s="208" t="s">
        <v>21</v>
      </c>
      <c r="F148" s="209" t="s">
        <v>208</v>
      </c>
      <c r="G148" s="207"/>
      <c r="H148" s="210">
        <v>752.64</v>
      </c>
      <c r="I148" s="211"/>
      <c r="J148" s="207"/>
      <c r="K148" s="207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134</v>
      </c>
      <c r="AU148" s="216" t="s">
        <v>79</v>
      </c>
      <c r="AV148" s="11" t="s">
        <v>79</v>
      </c>
      <c r="AW148" s="11" t="s">
        <v>33</v>
      </c>
      <c r="AX148" s="11" t="s">
        <v>69</v>
      </c>
      <c r="AY148" s="216" t="s">
        <v>123</v>
      </c>
    </row>
    <row r="149" spans="2:65" s="12" customFormat="1" ht="13.5">
      <c r="B149" s="217"/>
      <c r="C149" s="218"/>
      <c r="D149" s="203" t="s">
        <v>134</v>
      </c>
      <c r="E149" s="219" t="s">
        <v>21</v>
      </c>
      <c r="F149" s="220" t="s">
        <v>136</v>
      </c>
      <c r="G149" s="218"/>
      <c r="H149" s="221">
        <v>6399.34</v>
      </c>
      <c r="I149" s="222"/>
      <c r="J149" s="218"/>
      <c r="K149" s="218"/>
      <c r="L149" s="223"/>
      <c r="M149" s="224"/>
      <c r="N149" s="225"/>
      <c r="O149" s="225"/>
      <c r="P149" s="225"/>
      <c r="Q149" s="225"/>
      <c r="R149" s="225"/>
      <c r="S149" s="225"/>
      <c r="T149" s="226"/>
      <c r="AT149" s="227" t="s">
        <v>134</v>
      </c>
      <c r="AU149" s="227" t="s">
        <v>79</v>
      </c>
      <c r="AV149" s="12" t="s">
        <v>130</v>
      </c>
      <c r="AW149" s="12" t="s">
        <v>33</v>
      </c>
      <c r="AX149" s="12" t="s">
        <v>77</v>
      </c>
      <c r="AY149" s="227" t="s">
        <v>123</v>
      </c>
    </row>
    <row r="150" spans="2:65" s="1" customFormat="1" ht="25.5" customHeight="1">
      <c r="B150" s="40"/>
      <c r="C150" s="191" t="s">
        <v>217</v>
      </c>
      <c r="D150" s="191" t="s">
        <v>125</v>
      </c>
      <c r="E150" s="192" t="s">
        <v>218</v>
      </c>
      <c r="F150" s="193" t="s">
        <v>219</v>
      </c>
      <c r="G150" s="194" t="s">
        <v>185</v>
      </c>
      <c r="H150" s="195">
        <v>164</v>
      </c>
      <c r="I150" s="196"/>
      <c r="J150" s="197">
        <f>ROUND(I150*H150,2)</f>
        <v>0</v>
      </c>
      <c r="K150" s="193" t="s">
        <v>129</v>
      </c>
      <c r="L150" s="60"/>
      <c r="M150" s="198" t="s">
        <v>21</v>
      </c>
      <c r="N150" s="199" t="s">
        <v>40</v>
      </c>
      <c r="O150" s="41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AR150" s="23" t="s">
        <v>130</v>
      </c>
      <c r="AT150" s="23" t="s">
        <v>125</v>
      </c>
      <c r="AU150" s="23" t="s">
        <v>79</v>
      </c>
      <c r="AY150" s="23" t="s">
        <v>123</v>
      </c>
      <c r="BE150" s="202">
        <f>IF(N150="základní",J150,0)</f>
        <v>0</v>
      </c>
      <c r="BF150" s="202">
        <f>IF(N150="snížená",J150,0)</f>
        <v>0</v>
      </c>
      <c r="BG150" s="202">
        <f>IF(N150="zákl. přenesená",J150,0)</f>
        <v>0</v>
      </c>
      <c r="BH150" s="202">
        <f>IF(N150="sníž. přenesená",J150,0)</f>
        <v>0</v>
      </c>
      <c r="BI150" s="202">
        <f>IF(N150="nulová",J150,0)</f>
        <v>0</v>
      </c>
      <c r="BJ150" s="23" t="s">
        <v>77</v>
      </c>
      <c r="BK150" s="202">
        <f>ROUND(I150*H150,2)</f>
        <v>0</v>
      </c>
      <c r="BL150" s="23" t="s">
        <v>130</v>
      </c>
      <c r="BM150" s="23" t="s">
        <v>220</v>
      </c>
    </row>
    <row r="151" spans="2:65" s="11" customFormat="1" ht="13.5">
      <c r="B151" s="206"/>
      <c r="C151" s="207"/>
      <c r="D151" s="203" t="s">
        <v>134</v>
      </c>
      <c r="E151" s="208" t="s">
        <v>21</v>
      </c>
      <c r="F151" s="209" t="s">
        <v>221</v>
      </c>
      <c r="G151" s="207"/>
      <c r="H151" s="210">
        <v>164</v>
      </c>
      <c r="I151" s="211"/>
      <c r="J151" s="207"/>
      <c r="K151" s="207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134</v>
      </c>
      <c r="AU151" s="216" t="s">
        <v>79</v>
      </c>
      <c r="AV151" s="11" t="s">
        <v>79</v>
      </c>
      <c r="AW151" s="11" t="s">
        <v>33</v>
      </c>
      <c r="AX151" s="11" t="s">
        <v>69</v>
      </c>
      <c r="AY151" s="216" t="s">
        <v>123</v>
      </c>
    </row>
    <row r="152" spans="2:65" s="12" customFormat="1" ht="13.5">
      <c r="B152" s="217"/>
      <c r="C152" s="218"/>
      <c r="D152" s="203" t="s">
        <v>134</v>
      </c>
      <c r="E152" s="219" t="s">
        <v>21</v>
      </c>
      <c r="F152" s="220" t="s">
        <v>136</v>
      </c>
      <c r="G152" s="218"/>
      <c r="H152" s="221">
        <v>164</v>
      </c>
      <c r="I152" s="222"/>
      <c r="J152" s="218"/>
      <c r="K152" s="218"/>
      <c r="L152" s="223"/>
      <c r="M152" s="224"/>
      <c r="N152" s="225"/>
      <c r="O152" s="225"/>
      <c r="P152" s="225"/>
      <c r="Q152" s="225"/>
      <c r="R152" s="225"/>
      <c r="S152" s="225"/>
      <c r="T152" s="226"/>
      <c r="AT152" s="227" t="s">
        <v>134</v>
      </c>
      <c r="AU152" s="227" t="s">
        <v>79</v>
      </c>
      <c r="AV152" s="12" t="s">
        <v>130</v>
      </c>
      <c r="AW152" s="12" t="s">
        <v>33</v>
      </c>
      <c r="AX152" s="12" t="s">
        <v>77</v>
      </c>
      <c r="AY152" s="227" t="s">
        <v>123</v>
      </c>
    </row>
    <row r="153" spans="2:65" s="1" customFormat="1" ht="38.25" customHeight="1">
      <c r="B153" s="40"/>
      <c r="C153" s="191" t="s">
        <v>222</v>
      </c>
      <c r="D153" s="191" t="s">
        <v>125</v>
      </c>
      <c r="E153" s="192" t="s">
        <v>223</v>
      </c>
      <c r="F153" s="193" t="s">
        <v>224</v>
      </c>
      <c r="G153" s="194" t="s">
        <v>185</v>
      </c>
      <c r="H153" s="195">
        <v>13494.88</v>
      </c>
      <c r="I153" s="196"/>
      <c r="J153" s="197">
        <f>ROUND(I153*H153,2)</f>
        <v>0</v>
      </c>
      <c r="K153" s="193" t="s">
        <v>129</v>
      </c>
      <c r="L153" s="60"/>
      <c r="M153" s="198" t="s">
        <v>21</v>
      </c>
      <c r="N153" s="199" t="s">
        <v>40</v>
      </c>
      <c r="O153" s="41"/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AR153" s="23" t="s">
        <v>130</v>
      </c>
      <c r="AT153" s="23" t="s">
        <v>125</v>
      </c>
      <c r="AU153" s="23" t="s">
        <v>79</v>
      </c>
      <c r="AY153" s="23" t="s">
        <v>123</v>
      </c>
      <c r="BE153" s="202">
        <f>IF(N153="základní",J153,0)</f>
        <v>0</v>
      </c>
      <c r="BF153" s="202">
        <f>IF(N153="snížená",J153,0)</f>
        <v>0</v>
      </c>
      <c r="BG153" s="202">
        <f>IF(N153="zákl. přenesená",J153,0)</f>
        <v>0</v>
      </c>
      <c r="BH153" s="202">
        <f>IF(N153="sníž. přenesená",J153,0)</f>
        <v>0</v>
      </c>
      <c r="BI153" s="202">
        <f>IF(N153="nulová",J153,0)</f>
        <v>0</v>
      </c>
      <c r="BJ153" s="23" t="s">
        <v>77</v>
      </c>
      <c r="BK153" s="202">
        <f>ROUND(I153*H153,2)</f>
        <v>0</v>
      </c>
      <c r="BL153" s="23" t="s">
        <v>130</v>
      </c>
      <c r="BM153" s="23" t="s">
        <v>225</v>
      </c>
    </row>
    <row r="154" spans="2:65" s="11" customFormat="1" ht="13.5">
      <c r="B154" s="206"/>
      <c r="C154" s="207"/>
      <c r="D154" s="203" t="s">
        <v>134</v>
      </c>
      <c r="E154" s="208" t="s">
        <v>21</v>
      </c>
      <c r="F154" s="209" t="s">
        <v>226</v>
      </c>
      <c r="G154" s="207"/>
      <c r="H154" s="210">
        <v>4571.5</v>
      </c>
      <c r="I154" s="211"/>
      <c r="J154" s="207"/>
      <c r="K154" s="207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134</v>
      </c>
      <c r="AU154" s="216" t="s">
        <v>79</v>
      </c>
      <c r="AV154" s="11" t="s">
        <v>79</v>
      </c>
      <c r="AW154" s="11" t="s">
        <v>33</v>
      </c>
      <c r="AX154" s="11" t="s">
        <v>69</v>
      </c>
      <c r="AY154" s="216" t="s">
        <v>123</v>
      </c>
    </row>
    <row r="155" spans="2:65" s="11" customFormat="1" ht="13.5">
      <c r="B155" s="206"/>
      <c r="C155" s="207"/>
      <c r="D155" s="203" t="s">
        <v>134</v>
      </c>
      <c r="E155" s="208" t="s">
        <v>21</v>
      </c>
      <c r="F155" s="209" t="s">
        <v>227</v>
      </c>
      <c r="G155" s="207"/>
      <c r="H155" s="210">
        <v>4571.5</v>
      </c>
      <c r="I155" s="211"/>
      <c r="J155" s="207"/>
      <c r="K155" s="207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134</v>
      </c>
      <c r="AU155" s="216" t="s">
        <v>79</v>
      </c>
      <c r="AV155" s="11" t="s">
        <v>79</v>
      </c>
      <c r="AW155" s="11" t="s">
        <v>33</v>
      </c>
      <c r="AX155" s="11" t="s">
        <v>69</v>
      </c>
      <c r="AY155" s="216" t="s">
        <v>123</v>
      </c>
    </row>
    <row r="156" spans="2:65" s="11" customFormat="1" ht="13.5">
      <c r="B156" s="206"/>
      <c r="C156" s="207"/>
      <c r="D156" s="203" t="s">
        <v>134</v>
      </c>
      <c r="E156" s="208" t="s">
        <v>21</v>
      </c>
      <c r="F156" s="209" t="s">
        <v>228</v>
      </c>
      <c r="G156" s="207"/>
      <c r="H156" s="210">
        <v>1075.2</v>
      </c>
      <c r="I156" s="211"/>
      <c r="J156" s="207"/>
      <c r="K156" s="207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134</v>
      </c>
      <c r="AU156" s="216" t="s">
        <v>79</v>
      </c>
      <c r="AV156" s="11" t="s">
        <v>79</v>
      </c>
      <c r="AW156" s="11" t="s">
        <v>33</v>
      </c>
      <c r="AX156" s="11" t="s">
        <v>69</v>
      </c>
      <c r="AY156" s="216" t="s">
        <v>123</v>
      </c>
    </row>
    <row r="157" spans="2:65" s="11" customFormat="1" ht="13.5">
      <c r="B157" s="206"/>
      <c r="C157" s="207"/>
      <c r="D157" s="203" t="s">
        <v>134</v>
      </c>
      <c r="E157" s="208" t="s">
        <v>21</v>
      </c>
      <c r="F157" s="209" t="s">
        <v>229</v>
      </c>
      <c r="G157" s="207"/>
      <c r="H157" s="210">
        <v>752.64</v>
      </c>
      <c r="I157" s="211"/>
      <c r="J157" s="207"/>
      <c r="K157" s="207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134</v>
      </c>
      <c r="AU157" s="216" t="s">
        <v>79</v>
      </c>
      <c r="AV157" s="11" t="s">
        <v>79</v>
      </c>
      <c r="AW157" s="11" t="s">
        <v>33</v>
      </c>
      <c r="AX157" s="11" t="s">
        <v>69</v>
      </c>
      <c r="AY157" s="216" t="s">
        <v>123</v>
      </c>
    </row>
    <row r="158" spans="2:65" s="11" customFormat="1" ht="13.5">
      <c r="B158" s="206"/>
      <c r="C158" s="207"/>
      <c r="D158" s="203" t="s">
        <v>134</v>
      </c>
      <c r="E158" s="208" t="s">
        <v>21</v>
      </c>
      <c r="F158" s="209" t="s">
        <v>230</v>
      </c>
      <c r="G158" s="207"/>
      <c r="H158" s="210">
        <v>752.64</v>
      </c>
      <c r="I158" s="211"/>
      <c r="J158" s="207"/>
      <c r="K158" s="207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134</v>
      </c>
      <c r="AU158" s="216" t="s">
        <v>79</v>
      </c>
      <c r="AV158" s="11" t="s">
        <v>79</v>
      </c>
      <c r="AW158" s="11" t="s">
        <v>33</v>
      </c>
      <c r="AX158" s="11" t="s">
        <v>69</v>
      </c>
      <c r="AY158" s="216" t="s">
        <v>123</v>
      </c>
    </row>
    <row r="159" spans="2:65" s="11" customFormat="1" ht="13.5">
      <c r="B159" s="206"/>
      <c r="C159" s="207"/>
      <c r="D159" s="203" t="s">
        <v>134</v>
      </c>
      <c r="E159" s="208" t="s">
        <v>21</v>
      </c>
      <c r="F159" s="209" t="s">
        <v>231</v>
      </c>
      <c r="G159" s="207"/>
      <c r="H159" s="210">
        <v>266.10000000000002</v>
      </c>
      <c r="I159" s="211"/>
      <c r="J159" s="207"/>
      <c r="K159" s="207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134</v>
      </c>
      <c r="AU159" s="216" t="s">
        <v>79</v>
      </c>
      <c r="AV159" s="11" t="s">
        <v>79</v>
      </c>
      <c r="AW159" s="11" t="s">
        <v>33</v>
      </c>
      <c r="AX159" s="11" t="s">
        <v>69</v>
      </c>
      <c r="AY159" s="216" t="s">
        <v>123</v>
      </c>
    </row>
    <row r="160" spans="2:65" s="11" customFormat="1" ht="13.5">
      <c r="B160" s="206"/>
      <c r="C160" s="207"/>
      <c r="D160" s="203" t="s">
        <v>134</v>
      </c>
      <c r="E160" s="208" t="s">
        <v>21</v>
      </c>
      <c r="F160" s="209" t="s">
        <v>232</v>
      </c>
      <c r="G160" s="207"/>
      <c r="H160" s="210">
        <v>266.10000000000002</v>
      </c>
      <c r="I160" s="211"/>
      <c r="J160" s="207"/>
      <c r="K160" s="207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134</v>
      </c>
      <c r="AU160" s="216" t="s">
        <v>79</v>
      </c>
      <c r="AV160" s="11" t="s">
        <v>79</v>
      </c>
      <c r="AW160" s="11" t="s">
        <v>33</v>
      </c>
      <c r="AX160" s="11" t="s">
        <v>69</v>
      </c>
      <c r="AY160" s="216" t="s">
        <v>123</v>
      </c>
    </row>
    <row r="161" spans="2:65" s="11" customFormat="1" ht="13.5">
      <c r="B161" s="206"/>
      <c r="C161" s="207"/>
      <c r="D161" s="203" t="s">
        <v>134</v>
      </c>
      <c r="E161" s="208" t="s">
        <v>21</v>
      </c>
      <c r="F161" s="209" t="s">
        <v>233</v>
      </c>
      <c r="G161" s="207"/>
      <c r="H161" s="210">
        <v>1239.2</v>
      </c>
      <c r="I161" s="211"/>
      <c r="J161" s="207"/>
      <c r="K161" s="207"/>
      <c r="L161" s="212"/>
      <c r="M161" s="213"/>
      <c r="N161" s="214"/>
      <c r="O161" s="214"/>
      <c r="P161" s="214"/>
      <c r="Q161" s="214"/>
      <c r="R161" s="214"/>
      <c r="S161" s="214"/>
      <c r="T161" s="215"/>
      <c r="AT161" s="216" t="s">
        <v>134</v>
      </c>
      <c r="AU161" s="216" t="s">
        <v>79</v>
      </c>
      <c r="AV161" s="11" t="s">
        <v>79</v>
      </c>
      <c r="AW161" s="11" t="s">
        <v>33</v>
      </c>
      <c r="AX161" s="11" t="s">
        <v>69</v>
      </c>
      <c r="AY161" s="216" t="s">
        <v>123</v>
      </c>
    </row>
    <row r="162" spans="2:65" s="12" customFormat="1" ht="13.5">
      <c r="B162" s="217"/>
      <c r="C162" s="218"/>
      <c r="D162" s="203" t="s">
        <v>134</v>
      </c>
      <c r="E162" s="219" t="s">
        <v>21</v>
      </c>
      <c r="F162" s="220" t="s">
        <v>136</v>
      </c>
      <c r="G162" s="218"/>
      <c r="H162" s="221">
        <v>13494.88</v>
      </c>
      <c r="I162" s="222"/>
      <c r="J162" s="218"/>
      <c r="K162" s="218"/>
      <c r="L162" s="223"/>
      <c r="M162" s="224"/>
      <c r="N162" s="225"/>
      <c r="O162" s="225"/>
      <c r="P162" s="225"/>
      <c r="Q162" s="225"/>
      <c r="R162" s="225"/>
      <c r="S162" s="225"/>
      <c r="T162" s="226"/>
      <c r="AT162" s="227" t="s">
        <v>134</v>
      </c>
      <c r="AU162" s="227" t="s">
        <v>79</v>
      </c>
      <c r="AV162" s="12" t="s">
        <v>130</v>
      </c>
      <c r="AW162" s="12" t="s">
        <v>33</v>
      </c>
      <c r="AX162" s="12" t="s">
        <v>77</v>
      </c>
      <c r="AY162" s="227" t="s">
        <v>123</v>
      </c>
    </row>
    <row r="163" spans="2:65" s="1" customFormat="1" ht="51" customHeight="1">
      <c r="B163" s="40"/>
      <c r="C163" s="191" t="s">
        <v>234</v>
      </c>
      <c r="D163" s="191" t="s">
        <v>125</v>
      </c>
      <c r="E163" s="192" t="s">
        <v>235</v>
      </c>
      <c r="F163" s="193" t="s">
        <v>236</v>
      </c>
      <c r="G163" s="194" t="s">
        <v>185</v>
      </c>
      <c r="H163" s="195">
        <v>202423.2</v>
      </c>
      <c r="I163" s="196"/>
      <c r="J163" s="197">
        <f>ROUND(I163*H163,2)</f>
        <v>0</v>
      </c>
      <c r="K163" s="193" t="s">
        <v>129</v>
      </c>
      <c r="L163" s="60"/>
      <c r="M163" s="198" t="s">
        <v>21</v>
      </c>
      <c r="N163" s="199" t="s">
        <v>40</v>
      </c>
      <c r="O163" s="41"/>
      <c r="P163" s="200">
        <f>O163*H163</f>
        <v>0</v>
      </c>
      <c r="Q163" s="200">
        <v>0</v>
      </c>
      <c r="R163" s="200">
        <f>Q163*H163</f>
        <v>0</v>
      </c>
      <c r="S163" s="200">
        <v>0</v>
      </c>
      <c r="T163" s="201">
        <f>S163*H163</f>
        <v>0</v>
      </c>
      <c r="AR163" s="23" t="s">
        <v>130</v>
      </c>
      <c r="AT163" s="23" t="s">
        <v>125</v>
      </c>
      <c r="AU163" s="23" t="s">
        <v>79</v>
      </c>
      <c r="AY163" s="23" t="s">
        <v>123</v>
      </c>
      <c r="BE163" s="202">
        <f>IF(N163="základní",J163,0)</f>
        <v>0</v>
      </c>
      <c r="BF163" s="202">
        <f>IF(N163="snížená",J163,0)</f>
        <v>0</v>
      </c>
      <c r="BG163" s="202">
        <f>IF(N163="zákl. přenesená",J163,0)</f>
        <v>0</v>
      </c>
      <c r="BH163" s="202">
        <f>IF(N163="sníž. přenesená",J163,0)</f>
        <v>0</v>
      </c>
      <c r="BI163" s="202">
        <f>IF(N163="nulová",J163,0)</f>
        <v>0</v>
      </c>
      <c r="BJ163" s="23" t="s">
        <v>77</v>
      </c>
      <c r="BK163" s="202">
        <f>ROUND(I163*H163,2)</f>
        <v>0</v>
      </c>
      <c r="BL163" s="23" t="s">
        <v>130</v>
      </c>
      <c r="BM163" s="23" t="s">
        <v>237</v>
      </c>
    </row>
    <row r="164" spans="2:65" s="11" customFormat="1" ht="13.5">
      <c r="B164" s="206"/>
      <c r="C164" s="207"/>
      <c r="D164" s="203" t="s">
        <v>134</v>
      </c>
      <c r="E164" s="208" t="s">
        <v>21</v>
      </c>
      <c r="F164" s="209" t="s">
        <v>226</v>
      </c>
      <c r="G164" s="207"/>
      <c r="H164" s="210">
        <v>4571.5</v>
      </c>
      <c r="I164" s="211"/>
      <c r="J164" s="207"/>
      <c r="K164" s="207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134</v>
      </c>
      <c r="AU164" s="216" t="s">
        <v>79</v>
      </c>
      <c r="AV164" s="11" t="s">
        <v>79</v>
      </c>
      <c r="AW164" s="11" t="s">
        <v>33</v>
      </c>
      <c r="AX164" s="11" t="s">
        <v>69</v>
      </c>
      <c r="AY164" s="216" t="s">
        <v>123</v>
      </c>
    </row>
    <row r="165" spans="2:65" s="11" customFormat="1" ht="13.5">
      <c r="B165" s="206"/>
      <c r="C165" s="207"/>
      <c r="D165" s="203" t="s">
        <v>134</v>
      </c>
      <c r="E165" s="208" t="s">
        <v>21</v>
      </c>
      <c r="F165" s="209" t="s">
        <v>227</v>
      </c>
      <c r="G165" s="207"/>
      <c r="H165" s="210">
        <v>4571.5</v>
      </c>
      <c r="I165" s="211"/>
      <c r="J165" s="207"/>
      <c r="K165" s="207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134</v>
      </c>
      <c r="AU165" s="216" t="s">
        <v>79</v>
      </c>
      <c r="AV165" s="11" t="s">
        <v>79</v>
      </c>
      <c r="AW165" s="11" t="s">
        <v>33</v>
      </c>
      <c r="AX165" s="11" t="s">
        <v>69</v>
      </c>
      <c r="AY165" s="216" t="s">
        <v>123</v>
      </c>
    </row>
    <row r="166" spans="2:65" s="11" customFormat="1" ht="13.5">
      <c r="B166" s="206"/>
      <c r="C166" s="207"/>
      <c r="D166" s="203" t="s">
        <v>134</v>
      </c>
      <c r="E166" s="208" t="s">
        <v>21</v>
      </c>
      <c r="F166" s="209" t="s">
        <v>228</v>
      </c>
      <c r="G166" s="207"/>
      <c r="H166" s="210">
        <v>1075.2</v>
      </c>
      <c r="I166" s="211"/>
      <c r="J166" s="207"/>
      <c r="K166" s="207"/>
      <c r="L166" s="212"/>
      <c r="M166" s="213"/>
      <c r="N166" s="214"/>
      <c r="O166" s="214"/>
      <c r="P166" s="214"/>
      <c r="Q166" s="214"/>
      <c r="R166" s="214"/>
      <c r="S166" s="214"/>
      <c r="T166" s="215"/>
      <c r="AT166" s="216" t="s">
        <v>134</v>
      </c>
      <c r="AU166" s="216" t="s">
        <v>79</v>
      </c>
      <c r="AV166" s="11" t="s">
        <v>79</v>
      </c>
      <c r="AW166" s="11" t="s">
        <v>33</v>
      </c>
      <c r="AX166" s="11" t="s">
        <v>69</v>
      </c>
      <c r="AY166" s="216" t="s">
        <v>123</v>
      </c>
    </row>
    <row r="167" spans="2:65" s="11" customFormat="1" ht="13.5">
      <c r="B167" s="206"/>
      <c r="C167" s="207"/>
      <c r="D167" s="203" t="s">
        <v>134</v>
      </c>
      <c r="E167" s="208" t="s">
        <v>21</v>
      </c>
      <c r="F167" s="209" t="s">
        <v>229</v>
      </c>
      <c r="G167" s="207"/>
      <c r="H167" s="210">
        <v>752.64</v>
      </c>
      <c r="I167" s="211"/>
      <c r="J167" s="207"/>
      <c r="K167" s="207"/>
      <c r="L167" s="212"/>
      <c r="M167" s="213"/>
      <c r="N167" s="214"/>
      <c r="O167" s="214"/>
      <c r="P167" s="214"/>
      <c r="Q167" s="214"/>
      <c r="R167" s="214"/>
      <c r="S167" s="214"/>
      <c r="T167" s="215"/>
      <c r="AT167" s="216" t="s">
        <v>134</v>
      </c>
      <c r="AU167" s="216" t="s">
        <v>79</v>
      </c>
      <c r="AV167" s="11" t="s">
        <v>79</v>
      </c>
      <c r="AW167" s="11" t="s">
        <v>33</v>
      </c>
      <c r="AX167" s="11" t="s">
        <v>69</v>
      </c>
      <c r="AY167" s="216" t="s">
        <v>123</v>
      </c>
    </row>
    <row r="168" spans="2:65" s="11" customFormat="1" ht="13.5">
      <c r="B168" s="206"/>
      <c r="C168" s="207"/>
      <c r="D168" s="203" t="s">
        <v>134</v>
      </c>
      <c r="E168" s="208" t="s">
        <v>21</v>
      </c>
      <c r="F168" s="209" t="s">
        <v>230</v>
      </c>
      <c r="G168" s="207"/>
      <c r="H168" s="210">
        <v>752.64</v>
      </c>
      <c r="I168" s="211"/>
      <c r="J168" s="207"/>
      <c r="K168" s="207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134</v>
      </c>
      <c r="AU168" s="216" t="s">
        <v>79</v>
      </c>
      <c r="AV168" s="11" t="s">
        <v>79</v>
      </c>
      <c r="AW168" s="11" t="s">
        <v>33</v>
      </c>
      <c r="AX168" s="11" t="s">
        <v>69</v>
      </c>
      <c r="AY168" s="216" t="s">
        <v>123</v>
      </c>
    </row>
    <row r="169" spans="2:65" s="11" customFormat="1" ht="13.5">
      <c r="B169" s="206"/>
      <c r="C169" s="207"/>
      <c r="D169" s="203" t="s">
        <v>134</v>
      </c>
      <c r="E169" s="208" t="s">
        <v>21</v>
      </c>
      <c r="F169" s="209" t="s">
        <v>231</v>
      </c>
      <c r="G169" s="207"/>
      <c r="H169" s="210">
        <v>266.10000000000002</v>
      </c>
      <c r="I169" s="211"/>
      <c r="J169" s="207"/>
      <c r="K169" s="207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134</v>
      </c>
      <c r="AU169" s="216" t="s">
        <v>79</v>
      </c>
      <c r="AV169" s="11" t="s">
        <v>79</v>
      </c>
      <c r="AW169" s="11" t="s">
        <v>33</v>
      </c>
      <c r="AX169" s="11" t="s">
        <v>69</v>
      </c>
      <c r="AY169" s="216" t="s">
        <v>123</v>
      </c>
    </row>
    <row r="170" spans="2:65" s="11" customFormat="1" ht="13.5">
      <c r="B170" s="206"/>
      <c r="C170" s="207"/>
      <c r="D170" s="203" t="s">
        <v>134</v>
      </c>
      <c r="E170" s="208" t="s">
        <v>21</v>
      </c>
      <c r="F170" s="209" t="s">
        <v>232</v>
      </c>
      <c r="G170" s="207"/>
      <c r="H170" s="210">
        <v>266.10000000000002</v>
      </c>
      <c r="I170" s="211"/>
      <c r="J170" s="207"/>
      <c r="K170" s="207"/>
      <c r="L170" s="212"/>
      <c r="M170" s="213"/>
      <c r="N170" s="214"/>
      <c r="O170" s="214"/>
      <c r="P170" s="214"/>
      <c r="Q170" s="214"/>
      <c r="R170" s="214"/>
      <c r="S170" s="214"/>
      <c r="T170" s="215"/>
      <c r="AT170" s="216" t="s">
        <v>134</v>
      </c>
      <c r="AU170" s="216" t="s">
        <v>79</v>
      </c>
      <c r="AV170" s="11" t="s">
        <v>79</v>
      </c>
      <c r="AW170" s="11" t="s">
        <v>33</v>
      </c>
      <c r="AX170" s="11" t="s">
        <v>69</v>
      </c>
      <c r="AY170" s="216" t="s">
        <v>123</v>
      </c>
    </row>
    <row r="171" spans="2:65" s="11" customFormat="1" ht="13.5">
      <c r="B171" s="206"/>
      <c r="C171" s="207"/>
      <c r="D171" s="203" t="s">
        <v>134</v>
      </c>
      <c r="E171" s="208" t="s">
        <v>21</v>
      </c>
      <c r="F171" s="209" t="s">
        <v>233</v>
      </c>
      <c r="G171" s="207"/>
      <c r="H171" s="210">
        <v>1239.2</v>
      </c>
      <c r="I171" s="211"/>
      <c r="J171" s="207"/>
      <c r="K171" s="207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134</v>
      </c>
      <c r="AU171" s="216" t="s">
        <v>79</v>
      </c>
      <c r="AV171" s="11" t="s">
        <v>79</v>
      </c>
      <c r="AW171" s="11" t="s">
        <v>33</v>
      </c>
      <c r="AX171" s="11" t="s">
        <v>69</v>
      </c>
      <c r="AY171" s="216" t="s">
        <v>123</v>
      </c>
    </row>
    <row r="172" spans="2:65" s="12" customFormat="1" ht="13.5">
      <c r="B172" s="217"/>
      <c r="C172" s="218"/>
      <c r="D172" s="203" t="s">
        <v>134</v>
      </c>
      <c r="E172" s="219" t="s">
        <v>21</v>
      </c>
      <c r="F172" s="220" t="s">
        <v>136</v>
      </c>
      <c r="G172" s="218"/>
      <c r="H172" s="221">
        <v>13494.88</v>
      </c>
      <c r="I172" s="222"/>
      <c r="J172" s="218"/>
      <c r="K172" s="218"/>
      <c r="L172" s="223"/>
      <c r="M172" s="224"/>
      <c r="N172" s="225"/>
      <c r="O172" s="225"/>
      <c r="P172" s="225"/>
      <c r="Q172" s="225"/>
      <c r="R172" s="225"/>
      <c r="S172" s="225"/>
      <c r="T172" s="226"/>
      <c r="AT172" s="227" t="s">
        <v>134</v>
      </c>
      <c r="AU172" s="227" t="s">
        <v>79</v>
      </c>
      <c r="AV172" s="12" t="s">
        <v>130</v>
      </c>
      <c r="AW172" s="12" t="s">
        <v>33</v>
      </c>
      <c r="AX172" s="12" t="s">
        <v>77</v>
      </c>
      <c r="AY172" s="227" t="s">
        <v>123</v>
      </c>
    </row>
    <row r="173" spans="2:65" s="11" customFormat="1" ht="13.5">
      <c r="B173" s="206"/>
      <c r="C173" s="207"/>
      <c r="D173" s="203" t="s">
        <v>134</v>
      </c>
      <c r="E173" s="207"/>
      <c r="F173" s="209" t="s">
        <v>238</v>
      </c>
      <c r="G173" s="207"/>
      <c r="H173" s="210">
        <v>202423.2</v>
      </c>
      <c r="I173" s="211"/>
      <c r="J173" s="207"/>
      <c r="K173" s="207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134</v>
      </c>
      <c r="AU173" s="216" t="s">
        <v>79</v>
      </c>
      <c r="AV173" s="11" t="s">
        <v>79</v>
      </c>
      <c r="AW173" s="11" t="s">
        <v>6</v>
      </c>
      <c r="AX173" s="11" t="s">
        <v>77</v>
      </c>
      <c r="AY173" s="216" t="s">
        <v>123</v>
      </c>
    </row>
    <row r="174" spans="2:65" s="1" customFormat="1" ht="25.5" customHeight="1">
      <c r="B174" s="40"/>
      <c r="C174" s="191" t="s">
        <v>239</v>
      </c>
      <c r="D174" s="191" t="s">
        <v>125</v>
      </c>
      <c r="E174" s="192" t="s">
        <v>240</v>
      </c>
      <c r="F174" s="193" t="s">
        <v>241</v>
      </c>
      <c r="G174" s="194" t="s">
        <v>185</v>
      </c>
      <c r="H174" s="195">
        <v>6829.44</v>
      </c>
      <c r="I174" s="196"/>
      <c r="J174" s="197">
        <f>ROUND(I174*H174,2)</f>
        <v>0</v>
      </c>
      <c r="K174" s="193" t="s">
        <v>129</v>
      </c>
      <c r="L174" s="60"/>
      <c r="M174" s="198" t="s">
        <v>21</v>
      </c>
      <c r="N174" s="199" t="s">
        <v>40</v>
      </c>
      <c r="O174" s="41"/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AR174" s="23" t="s">
        <v>130</v>
      </c>
      <c r="AT174" s="23" t="s">
        <v>125</v>
      </c>
      <c r="AU174" s="23" t="s">
        <v>79</v>
      </c>
      <c r="AY174" s="23" t="s">
        <v>123</v>
      </c>
      <c r="BE174" s="202">
        <f>IF(N174="základní",J174,0)</f>
        <v>0</v>
      </c>
      <c r="BF174" s="202">
        <f>IF(N174="snížená",J174,0)</f>
        <v>0</v>
      </c>
      <c r="BG174" s="202">
        <f>IF(N174="zákl. přenesená",J174,0)</f>
        <v>0</v>
      </c>
      <c r="BH174" s="202">
        <f>IF(N174="sníž. přenesená",J174,0)</f>
        <v>0</v>
      </c>
      <c r="BI174" s="202">
        <f>IF(N174="nulová",J174,0)</f>
        <v>0</v>
      </c>
      <c r="BJ174" s="23" t="s">
        <v>77</v>
      </c>
      <c r="BK174" s="202">
        <f>ROUND(I174*H174,2)</f>
        <v>0</v>
      </c>
      <c r="BL174" s="23" t="s">
        <v>130</v>
      </c>
      <c r="BM174" s="23" t="s">
        <v>242</v>
      </c>
    </row>
    <row r="175" spans="2:65" s="11" customFormat="1" ht="13.5">
      <c r="B175" s="206"/>
      <c r="C175" s="207"/>
      <c r="D175" s="203" t="s">
        <v>134</v>
      </c>
      <c r="E175" s="208" t="s">
        <v>21</v>
      </c>
      <c r="F175" s="209" t="s">
        <v>227</v>
      </c>
      <c r="G175" s="207"/>
      <c r="H175" s="210">
        <v>4571.5</v>
      </c>
      <c r="I175" s="211"/>
      <c r="J175" s="207"/>
      <c r="K175" s="207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134</v>
      </c>
      <c r="AU175" s="216" t="s">
        <v>79</v>
      </c>
      <c r="AV175" s="11" t="s">
        <v>79</v>
      </c>
      <c r="AW175" s="11" t="s">
        <v>33</v>
      </c>
      <c r="AX175" s="11" t="s">
        <v>69</v>
      </c>
      <c r="AY175" s="216" t="s">
        <v>123</v>
      </c>
    </row>
    <row r="176" spans="2:65" s="11" customFormat="1" ht="13.5">
      <c r="B176" s="206"/>
      <c r="C176" s="207"/>
      <c r="D176" s="203" t="s">
        <v>134</v>
      </c>
      <c r="E176" s="208" t="s">
        <v>21</v>
      </c>
      <c r="F176" s="209" t="s">
        <v>230</v>
      </c>
      <c r="G176" s="207"/>
      <c r="H176" s="210">
        <v>752.64</v>
      </c>
      <c r="I176" s="211"/>
      <c r="J176" s="207"/>
      <c r="K176" s="207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134</v>
      </c>
      <c r="AU176" s="216" t="s">
        <v>79</v>
      </c>
      <c r="AV176" s="11" t="s">
        <v>79</v>
      </c>
      <c r="AW176" s="11" t="s">
        <v>33</v>
      </c>
      <c r="AX176" s="11" t="s">
        <v>69</v>
      </c>
      <c r="AY176" s="216" t="s">
        <v>123</v>
      </c>
    </row>
    <row r="177" spans="2:65" s="11" customFormat="1" ht="13.5">
      <c r="B177" s="206"/>
      <c r="C177" s="207"/>
      <c r="D177" s="203" t="s">
        <v>134</v>
      </c>
      <c r="E177" s="208" t="s">
        <v>21</v>
      </c>
      <c r="F177" s="209" t="s">
        <v>232</v>
      </c>
      <c r="G177" s="207"/>
      <c r="H177" s="210">
        <v>266.10000000000002</v>
      </c>
      <c r="I177" s="211"/>
      <c r="J177" s="207"/>
      <c r="K177" s="207"/>
      <c r="L177" s="212"/>
      <c r="M177" s="213"/>
      <c r="N177" s="214"/>
      <c r="O177" s="214"/>
      <c r="P177" s="214"/>
      <c r="Q177" s="214"/>
      <c r="R177" s="214"/>
      <c r="S177" s="214"/>
      <c r="T177" s="215"/>
      <c r="AT177" s="216" t="s">
        <v>134</v>
      </c>
      <c r="AU177" s="216" t="s">
        <v>79</v>
      </c>
      <c r="AV177" s="11" t="s">
        <v>79</v>
      </c>
      <c r="AW177" s="11" t="s">
        <v>33</v>
      </c>
      <c r="AX177" s="11" t="s">
        <v>69</v>
      </c>
      <c r="AY177" s="216" t="s">
        <v>123</v>
      </c>
    </row>
    <row r="178" spans="2:65" s="11" customFormat="1" ht="13.5">
      <c r="B178" s="206"/>
      <c r="C178" s="207"/>
      <c r="D178" s="203" t="s">
        <v>134</v>
      </c>
      <c r="E178" s="208" t="s">
        <v>21</v>
      </c>
      <c r="F178" s="209" t="s">
        <v>233</v>
      </c>
      <c r="G178" s="207"/>
      <c r="H178" s="210">
        <v>1239.2</v>
      </c>
      <c r="I178" s="211"/>
      <c r="J178" s="207"/>
      <c r="K178" s="207"/>
      <c r="L178" s="212"/>
      <c r="M178" s="213"/>
      <c r="N178" s="214"/>
      <c r="O178" s="214"/>
      <c r="P178" s="214"/>
      <c r="Q178" s="214"/>
      <c r="R178" s="214"/>
      <c r="S178" s="214"/>
      <c r="T178" s="215"/>
      <c r="AT178" s="216" t="s">
        <v>134</v>
      </c>
      <c r="AU178" s="216" t="s">
        <v>79</v>
      </c>
      <c r="AV178" s="11" t="s">
        <v>79</v>
      </c>
      <c r="AW178" s="11" t="s">
        <v>33</v>
      </c>
      <c r="AX178" s="11" t="s">
        <v>69</v>
      </c>
      <c r="AY178" s="216" t="s">
        <v>123</v>
      </c>
    </row>
    <row r="179" spans="2:65" s="12" customFormat="1" ht="13.5">
      <c r="B179" s="217"/>
      <c r="C179" s="218"/>
      <c r="D179" s="203" t="s">
        <v>134</v>
      </c>
      <c r="E179" s="219" t="s">
        <v>21</v>
      </c>
      <c r="F179" s="220" t="s">
        <v>136</v>
      </c>
      <c r="G179" s="218"/>
      <c r="H179" s="221">
        <v>6829.44</v>
      </c>
      <c r="I179" s="222"/>
      <c r="J179" s="218"/>
      <c r="K179" s="218"/>
      <c r="L179" s="223"/>
      <c r="M179" s="224"/>
      <c r="N179" s="225"/>
      <c r="O179" s="225"/>
      <c r="P179" s="225"/>
      <c r="Q179" s="225"/>
      <c r="R179" s="225"/>
      <c r="S179" s="225"/>
      <c r="T179" s="226"/>
      <c r="AT179" s="227" t="s">
        <v>134</v>
      </c>
      <c r="AU179" s="227" t="s">
        <v>79</v>
      </c>
      <c r="AV179" s="12" t="s">
        <v>130</v>
      </c>
      <c r="AW179" s="12" t="s">
        <v>33</v>
      </c>
      <c r="AX179" s="12" t="s">
        <v>77</v>
      </c>
      <c r="AY179" s="227" t="s">
        <v>123</v>
      </c>
    </row>
    <row r="180" spans="2:65" s="1" customFormat="1" ht="51" customHeight="1">
      <c r="B180" s="40"/>
      <c r="C180" s="191" t="s">
        <v>243</v>
      </c>
      <c r="D180" s="191" t="s">
        <v>125</v>
      </c>
      <c r="E180" s="192" t="s">
        <v>244</v>
      </c>
      <c r="F180" s="193" t="s">
        <v>245</v>
      </c>
      <c r="G180" s="194" t="s">
        <v>185</v>
      </c>
      <c r="H180" s="195">
        <v>752.64</v>
      </c>
      <c r="I180" s="196"/>
      <c r="J180" s="197">
        <f>ROUND(I180*H180,2)</f>
        <v>0</v>
      </c>
      <c r="K180" s="193" t="s">
        <v>129</v>
      </c>
      <c r="L180" s="60"/>
      <c r="M180" s="198" t="s">
        <v>21</v>
      </c>
      <c r="N180" s="199" t="s">
        <v>40</v>
      </c>
      <c r="O180" s="41"/>
      <c r="P180" s="200">
        <f>O180*H180</f>
        <v>0</v>
      </c>
      <c r="Q180" s="200">
        <v>0</v>
      </c>
      <c r="R180" s="200">
        <f>Q180*H180</f>
        <v>0</v>
      </c>
      <c r="S180" s="200">
        <v>0</v>
      </c>
      <c r="T180" s="201">
        <f>S180*H180</f>
        <v>0</v>
      </c>
      <c r="AR180" s="23" t="s">
        <v>130</v>
      </c>
      <c r="AT180" s="23" t="s">
        <v>125</v>
      </c>
      <c r="AU180" s="23" t="s">
        <v>79</v>
      </c>
      <c r="AY180" s="23" t="s">
        <v>123</v>
      </c>
      <c r="BE180" s="202">
        <f>IF(N180="základní",J180,0)</f>
        <v>0</v>
      </c>
      <c r="BF180" s="202">
        <f>IF(N180="snížená",J180,0)</f>
        <v>0</v>
      </c>
      <c r="BG180" s="202">
        <f>IF(N180="zákl. přenesená",J180,0)</f>
        <v>0</v>
      </c>
      <c r="BH180" s="202">
        <f>IF(N180="sníž. přenesená",J180,0)</f>
        <v>0</v>
      </c>
      <c r="BI180" s="202">
        <f>IF(N180="nulová",J180,0)</f>
        <v>0</v>
      </c>
      <c r="BJ180" s="23" t="s">
        <v>77</v>
      </c>
      <c r="BK180" s="202">
        <f>ROUND(I180*H180,2)</f>
        <v>0</v>
      </c>
      <c r="BL180" s="23" t="s">
        <v>130</v>
      </c>
      <c r="BM180" s="23" t="s">
        <v>246</v>
      </c>
    </row>
    <row r="181" spans="2:65" s="11" customFormat="1" ht="13.5">
      <c r="B181" s="206"/>
      <c r="C181" s="207"/>
      <c r="D181" s="203" t="s">
        <v>134</v>
      </c>
      <c r="E181" s="208" t="s">
        <v>21</v>
      </c>
      <c r="F181" s="209" t="s">
        <v>247</v>
      </c>
      <c r="G181" s="207"/>
      <c r="H181" s="210">
        <v>752.64</v>
      </c>
      <c r="I181" s="211"/>
      <c r="J181" s="207"/>
      <c r="K181" s="207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134</v>
      </c>
      <c r="AU181" s="216" t="s">
        <v>79</v>
      </c>
      <c r="AV181" s="11" t="s">
        <v>79</v>
      </c>
      <c r="AW181" s="11" t="s">
        <v>33</v>
      </c>
      <c r="AX181" s="11" t="s">
        <v>69</v>
      </c>
      <c r="AY181" s="216" t="s">
        <v>123</v>
      </c>
    </row>
    <row r="182" spans="2:65" s="12" customFormat="1" ht="13.5">
      <c r="B182" s="217"/>
      <c r="C182" s="218"/>
      <c r="D182" s="203" t="s">
        <v>134</v>
      </c>
      <c r="E182" s="219" t="s">
        <v>21</v>
      </c>
      <c r="F182" s="220" t="s">
        <v>136</v>
      </c>
      <c r="G182" s="218"/>
      <c r="H182" s="221">
        <v>752.64</v>
      </c>
      <c r="I182" s="222"/>
      <c r="J182" s="218"/>
      <c r="K182" s="218"/>
      <c r="L182" s="223"/>
      <c r="M182" s="224"/>
      <c r="N182" s="225"/>
      <c r="O182" s="225"/>
      <c r="P182" s="225"/>
      <c r="Q182" s="225"/>
      <c r="R182" s="225"/>
      <c r="S182" s="225"/>
      <c r="T182" s="226"/>
      <c r="AT182" s="227" t="s">
        <v>134</v>
      </c>
      <c r="AU182" s="227" t="s">
        <v>79</v>
      </c>
      <c r="AV182" s="12" t="s">
        <v>130</v>
      </c>
      <c r="AW182" s="12" t="s">
        <v>33</v>
      </c>
      <c r="AX182" s="12" t="s">
        <v>77</v>
      </c>
      <c r="AY182" s="227" t="s">
        <v>123</v>
      </c>
    </row>
    <row r="183" spans="2:65" s="1" customFormat="1" ht="38.25" customHeight="1">
      <c r="B183" s="40"/>
      <c r="C183" s="191" t="s">
        <v>9</v>
      </c>
      <c r="D183" s="191" t="s">
        <v>125</v>
      </c>
      <c r="E183" s="192" t="s">
        <v>248</v>
      </c>
      <c r="F183" s="193" t="s">
        <v>249</v>
      </c>
      <c r="G183" s="194" t="s">
        <v>185</v>
      </c>
      <c r="H183" s="195">
        <v>4571.5</v>
      </c>
      <c r="I183" s="196"/>
      <c r="J183" s="197">
        <f>ROUND(I183*H183,2)</f>
        <v>0</v>
      </c>
      <c r="K183" s="193" t="s">
        <v>129</v>
      </c>
      <c r="L183" s="60"/>
      <c r="M183" s="198" t="s">
        <v>21</v>
      </c>
      <c r="N183" s="199" t="s">
        <v>40</v>
      </c>
      <c r="O183" s="41"/>
      <c r="P183" s="200">
        <f>O183*H183</f>
        <v>0</v>
      </c>
      <c r="Q183" s="200">
        <v>0</v>
      </c>
      <c r="R183" s="200">
        <f>Q183*H183</f>
        <v>0</v>
      </c>
      <c r="S183" s="200">
        <v>0</v>
      </c>
      <c r="T183" s="201">
        <f>S183*H183</f>
        <v>0</v>
      </c>
      <c r="AR183" s="23" t="s">
        <v>130</v>
      </c>
      <c r="AT183" s="23" t="s">
        <v>125</v>
      </c>
      <c r="AU183" s="23" t="s">
        <v>79</v>
      </c>
      <c r="AY183" s="23" t="s">
        <v>123</v>
      </c>
      <c r="BE183" s="202">
        <f>IF(N183="základní",J183,0)</f>
        <v>0</v>
      </c>
      <c r="BF183" s="202">
        <f>IF(N183="snížená",J183,0)</f>
        <v>0</v>
      </c>
      <c r="BG183" s="202">
        <f>IF(N183="zákl. přenesená",J183,0)</f>
        <v>0</v>
      </c>
      <c r="BH183" s="202">
        <f>IF(N183="sníž. přenesená",J183,0)</f>
        <v>0</v>
      </c>
      <c r="BI183" s="202">
        <f>IF(N183="nulová",J183,0)</f>
        <v>0</v>
      </c>
      <c r="BJ183" s="23" t="s">
        <v>77</v>
      </c>
      <c r="BK183" s="202">
        <f>ROUND(I183*H183,2)</f>
        <v>0</v>
      </c>
      <c r="BL183" s="23" t="s">
        <v>130</v>
      </c>
      <c r="BM183" s="23" t="s">
        <v>250</v>
      </c>
    </row>
    <row r="184" spans="2:65" s="11" customFormat="1" ht="13.5">
      <c r="B184" s="206"/>
      <c r="C184" s="207"/>
      <c r="D184" s="203" t="s">
        <v>134</v>
      </c>
      <c r="E184" s="208" t="s">
        <v>21</v>
      </c>
      <c r="F184" s="209" t="s">
        <v>251</v>
      </c>
      <c r="G184" s="207"/>
      <c r="H184" s="210">
        <v>4571.5</v>
      </c>
      <c r="I184" s="211"/>
      <c r="J184" s="207"/>
      <c r="K184" s="207"/>
      <c r="L184" s="212"/>
      <c r="M184" s="213"/>
      <c r="N184" s="214"/>
      <c r="O184" s="214"/>
      <c r="P184" s="214"/>
      <c r="Q184" s="214"/>
      <c r="R184" s="214"/>
      <c r="S184" s="214"/>
      <c r="T184" s="215"/>
      <c r="AT184" s="216" t="s">
        <v>134</v>
      </c>
      <c r="AU184" s="216" t="s">
        <v>79</v>
      </c>
      <c r="AV184" s="11" t="s">
        <v>79</v>
      </c>
      <c r="AW184" s="11" t="s">
        <v>33</v>
      </c>
      <c r="AX184" s="11" t="s">
        <v>69</v>
      </c>
      <c r="AY184" s="216" t="s">
        <v>123</v>
      </c>
    </row>
    <row r="185" spans="2:65" s="12" customFormat="1" ht="13.5">
      <c r="B185" s="217"/>
      <c r="C185" s="218"/>
      <c r="D185" s="203" t="s">
        <v>134</v>
      </c>
      <c r="E185" s="219" t="s">
        <v>21</v>
      </c>
      <c r="F185" s="220" t="s">
        <v>136</v>
      </c>
      <c r="G185" s="218"/>
      <c r="H185" s="221">
        <v>4571.5</v>
      </c>
      <c r="I185" s="222"/>
      <c r="J185" s="218"/>
      <c r="K185" s="218"/>
      <c r="L185" s="223"/>
      <c r="M185" s="224"/>
      <c r="N185" s="225"/>
      <c r="O185" s="225"/>
      <c r="P185" s="225"/>
      <c r="Q185" s="225"/>
      <c r="R185" s="225"/>
      <c r="S185" s="225"/>
      <c r="T185" s="226"/>
      <c r="AT185" s="227" t="s">
        <v>134</v>
      </c>
      <c r="AU185" s="227" t="s">
        <v>79</v>
      </c>
      <c r="AV185" s="12" t="s">
        <v>130</v>
      </c>
      <c r="AW185" s="12" t="s">
        <v>33</v>
      </c>
      <c r="AX185" s="12" t="s">
        <v>77</v>
      </c>
      <c r="AY185" s="227" t="s">
        <v>123</v>
      </c>
    </row>
    <row r="186" spans="2:65" s="1" customFormat="1" ht="16.5" customHeight="1">
      <c r="B186" s="40"/>
      <c r="C186" s="191" t="s">
        <v>252</v>
      </c>
      <c r="D186" s="191" t="s">
        <v>125</v>
      </c>
      <c r="E186" s="192" t="s">
        <v>253</v>
      </c>
      <c r="F186" s="193" t="s">
        <v>254</v>
      </c>
      <c r="G186" s="194" t="s">
        <v>185</v>
      </c>
      <c r="H186" s="195">
        <v>6829.44</v>
      </c>
      <c r="I186" s="196"/>
      <c r="J186" s="197">
        <f>ROUND(I186*H186,2)</f>
        <v>0</v>
      </c>
      <c r="K186" s="193" t="s">
        <v>129</v>
      </c>
      <c r="L186" s="60"/>
      <c r="M186" s="198" t="s">
        <v>21</v>
      </c>
      <c r="N186" s="199" t="s">
        <v>40</v>
      </c>
      <c r="O186" s="41"/>
      <c r="P186" s="200">
        <f>O186*H186</f>
        <v>0</v>
      </c>
      <c r="Q186" s="200">
        <v>0</v>
      </c>
      <c r="R186" s="200">
        <f>Q186*H186</f>
        <v>0</v>
      </c>
      <c r="S186" s="200">
        <v>0</v>
      </c>
      <c r="T186" s="201">
        <f>S186*H186</f>
        <v>0</v>
      </c>
      <c r="AR186" s="23" t="s">
        <v>130</v>
      </c>
      <c r="AT186" s="23" t="s">
        <v>125</v>
      </c>
      <c r="AU186" s="23" t="s">
        <v>79</v>
      </c>
      <c r="AY186" s="23" t="s">
        <v>123</v>
      </c>
      <c r="BE186" s="202">
        <f>IF(N186="základní",J186,0)</f>
        <v>0</v>
      </c>
      <c r="BF186" s="202">
        <f>IF(N186="snížená",J186,0)</f>
        <v>0</v>
      </c>
      <c r="BG186" s="202">
        <f>IF(N186="zákl. přenesená",J186,0)</f>
        <v>0</v>
      </c>
      <c r="BH186" s="202">
        <f>IF(N186="sníž. přenesená",J186,0)</f>
        <v>0</v>
      </c>
      <c r="BI186" s="202">
        <f>IF(N186="nulová",J186,0)</f>
        <v>0</v>
      </c>
      <c r="BJ186" s="23" t="s">
        <v>77</v>
      </c>
      <c r="BK186" s="202">
        <f>ROUND(I186*H186,2)</f>
        <v>0</v>
      </c>
      <c r="BL186" s="23" t="s">
        <v>130</v>
      </c>
      <c r="BM186" s="23" t="s">
        <v>255</v>
      </c>
    </row>
    <row r="187" spans="2:65" s="11" customFormat="1" ht="13.5">
      <c r="B187" s="206"/>
      <c r="C187" s="207"/>
      <c r="D187" s="203" t="s">
        <v>134</v>
      </c>
      <c r="E187" s="208" t="s">
        <v>21</v>
      </c>
      <c r="F187" s="209" t="s">
        <v>256</v>
      </c>
      <c r="G187" s="207"/>
      <c r="H187" s="210">
        <v>752.64</v>
      </c>
      <c r="I187" s="211"/>
      <c r="J187" s="207"/>
      <c r="K187" s="207"/>
      <c r="L187" s="212"/>
      <c r="M187" s="213"/>
      <c r="N187" s="214"/>
      <c r="O187" s="214"/>
      <c r="P187" s="214"/>
      <c r="Q187" s="214"/>
      <c r="R187" s="214"/>
      <c r="S187" s="214"/>
      <c r="T187" s="215"/>
      <c r="AT187" s="216" t="s">
        <v>134</v>
      </c>
      <c r="AU187" s="216" t="s">
        <v>79</v>
      </c>
      <c r="AV187" s="11" t="s">
        <v>79</v>
      </c>
      <c r="AW187" s="11" t="s">
        <v>33</v>
      </c>
      <c r="AX187" s="11" t="s">
        <v>69</v>
      </c>
      <c r="AY187" s="216" t="s">
        <v>123</v>
      </c>
    </row>
    <row r="188" spans="2:65" s="11" customFormat="1" ht="13.5">
      <c r="B188" s="206"/>
      <c r="C188" s="207"/>
      <c r="D188" s="203" t="s">
        <v>134</v>
      </c>
      <c r="E188" s="208" t="s">
        <v>21</v>
      </c>
      <c r="F188" s="209" t="s">
        <v>257</v>
      </c>
      <c r="G188" s="207"/>
      <c r="H188" s="210">
        <v>4571.5</v>
      </c>
      <c r="I188" s="211"/>
      <c r="J188" s="207"/>
      <c r="K188" s="207"/>
      <c r="L188" s="212"/>
      <c r="M188" s="213"/>
      <c r="N188" s="214"/>
      <c r="O188" s="214"/>
      <c r="P188" s="214"/>
      <c r="Q188" s="214"/>
      <c r="R188" s="214"/>
      <c r="S188" s="214"/>
      <c r="T188" s="215"/>
      <c r="AT188" s="216" t="s">
        <v>134</v>
      </c>
      <c r="AU188" s="216" t="s">
        <v>79</v>
      </c>
      <c r="AV188" s="11" t="s">
        <v>79</v>
      </c>
      <c r="AW188" s="11" t="s">
        <v>33</v>
      </c>
      <c r="AX188" s="11" t="s">
        <v>69</v>
      </c>
      <c r="AY188" s="216" t="s">
        <v>123</v>
      </c>
    </row>
    <row r="189" spans="2:65" s="11" customFormat="1" ht="13.5">
      <c r="B189" s="206"/>
      <c r="C189" s="207"/>
      <c r="D189" s="203" t="s">
        <v>134</v>
      </c>
      <c r="E189" s="208" t="s">
        <v>21</v>
      </c>
      <c r="F189" s="209" t="s">
        <v>258</v>
      </c>
      <c r="G189" s="207"/>
      <c r="H189" s="210">
        <v>266.10000000000002</v>
      </c>
      <c r="I189" s="211"/>
      <c r="J189" s="207"/>
      <c r="K189" s="207"/>
      <c r="L189" s="212"/>
      <c r="M189" s="213"/>
      <c r="N189" s="214"/>
      <c r="O189" s="214"/>
      <c r="P189" s="214"/>
      <c r="Q189" s="214"/>
      <c r="R189" s="214"/>
      <c r="S189" s="214"/>
      <c r="T189" s="215"/>
      <c r="AT189" s="216" t="s">
        <v>134</v>
      </c>
      <c r="AU189" s="216" t="s">
        <v>79</v>
      </c>
      <c r="AV189" s="11" t="s">
        <v>79</v>
      </c>
      <c r="AW189" s="11" t="s">
        <v>33</v>
      </c>
      <c r="AX189" s="11" t="s">
        <v>69</v>
      </c>
      <c r="AY189" s="216" t="s">
        <v>123</v>
      </c>
    </row>
    <row r="190" spans="2:65" s="11" customFormat="1" ht="13.5">
      <c r="B190" s="206"/>
      <c r="C190" s="207"/>
      <c r="D190" s="203" t="s">
        <v>134</v>
      </c>
      <c r="E190" s="208" t="s">
        <v>21</v>
      </c>
      <c r="F190" s="209" t="s">
        <v>233</v>
      </c>
      <c r="G190" s="207"/>
      <c r="H190" s="210">
        <v>1239.2</v>
      </c>
      <c r="I190" s="211"/>
      <c r="J190" s="207"/>
      <c r="K190" s="207"/>
      <c r="L190" s="212"/>
      <c r="M190" s="213"/>
      <c r="N190" s="214"/>
      <c r="O190" s="214"/>
      <c r="P190" s="214"/>
      <c r="Q190" s="214"/>
      <c r="R190" s="214"/>
      <c r="S190" s="214"/>
      <c r="T190" s="215"/>
      <c r="AT190" s="216" t="s">
        <v>134</v>
      </c>
      <c r="AU190" s="216" t="s">
        <v>79</v>
      </c>
      <c r="AV190" s="11" t="s">
        <v>79</v>
      </c>
      <c r="AW190" s="11" t="s">
        <v>33</v>
      </c>
      <c r="AX190" s="11" t="s">
        <v>69</v>
      </c>
      <c r="AY190" s="216" t="s">
        <v>123</v>
      </c>
    </row>
    <row r="191" spans="2:65" s="12" customFormat="1" ht="13.5">
      <c r="B191" s="217"/>
      <c r="C191" s="218"/>
      <c r="D191" s="203" t="s">
        <v>134</v>
      </c>
      <c r="E191" s="219" t="s">
        <v>21</v>
      </c>
      <c r="F191" s="220" t="s">
        <v>136</v>
      </c>
      <c r="G191" s="218"/>
      <c r="H191" s="221">
        <v>6829.44</v>
      </c>
      <c r="I191" s="222"/>
      <c r="J191" s="218"/>
      <c r="K191" s="218"/>
      <c r="L191" s="223"/>
      <c r="M191" s="224"/>
      <c r="N191" s="225"/>
      <c r="O191" s="225"/>
      <c r="P191" s="225"/>
      <c r="Q191" s="225"/>
      <c r="R191" s="225"/>
      <c r="S191" s="225"/>
      <c r="T191" s="226"/>
      <c r="AT191" s="227" t="s">
        <v>134</v>
      </c>
      <c r="AU191" s="227" t="s">
        <v>79</v>
      </c>
      <c r="AV191" s="12" t="s">
        <v>130</v>
      </c>
      <c r="AW191" s="12" t="s">
        <v>33</v>
      </c>
      <c r="AX191" s="12" t="s">
        <v>77</v>
      </c>
      <c r="AY191" s="227" t="s">
        <v>123</v>
      </c>
    </row>
    <row r="192" spans="2:65" s="1" customFormat="1" ht="25.5" customHeight="1">
      <c r="B192" s="40"/>
      <c r="C192" s="191" t="s">
        <v>259</v>
      </c>
      <c r="D192" s="191" t="s">
        <v>125</v>
      </c>
      <c r="E192" s="192" t="s">
        <v>260</v>
      </c>
      <c r="F192" s="193" t="s">
        <v>261</v>
      </c>
      <c r="G192" s="194" t="s">
        <v>193</v>
      </c>
      <c r="H192" s="195">
        <v>1239.2</v>
      </c>
      <c r="I192" s="196"/>
      <c r="J192" s="197">
        <f>ROUND(I192*H192,2)</f>
        <v>0</v>
      </c>
      <c r="K192" s="193" t="s">
        <v>129</v>
      </c>
      <c r="L192" s="60"/>
      <c r="M192" s="198" t="s">
        <v>21</v>
      </c>
      <c r="N192" s="199" t="s">
        <v>40</v>
      </c>
      <c r="O192" s="41"/>
      <c r="P192" s="200">
        <f>O192*H192</f>
        <v>0</v>
      </c>
      <c r="Q192" s="200">
        <v>0</v>
      </c>
      <c r="R192" s="200">
        <f>Q192*H192</f>
        <v>0</v>
      </c>
      <c r="S192" s="200">
        <v>0</v>
      </c>
      <c r="T192" s="201">
        <f>S192*H192</f>
        <v>0</v>
      </c>
      <c r="AR192" s="23" t="s">
        <v>130</v>
      </c>
      <c r="AT192" s="23" t="s">
        <v>125</v>
      </c>
      <c r="AU192" s="23" t="s">
        <v>79</v>
      </c>
      <c r="AY192" s="23" t="s">
        <v>123</v>
      </c>
      <c r="BE192" s="202">
        <f>IF(N192="základní",J192,0)</f>
        <v>0</v>
      </c>
      <c r="BF192" s="202">
        <f>IF(N192="snížená",J192,0)</f>
        <v>0</v>
      </c>
      <c r="BG192" s="202">
        <f>IF(N192="zákl. přenesená",J192,0)</f>
        <v>0</v>
      </c>
      <c r="BH192" s="202">
        <f>IF(N192="sníž. přenesená",J192,0)</f>
        <v>0</v>
      </c>
      <c r="BI192" s="202">
        <f>IF(N192="nulová",J192,0)</f>
        <v>0</v>
      </c>
      <c r="BJ192" s="23" t="s">
        <v>77</v>
      </c>
      <c r="BK192" s="202">
        <f>ROUND(I192*H192,2)</f>
        <v>0</v>
      </c>
      <c r="BL192" s="23" t="s">
        <v>130</v>
      </c>
      <c r="BM192" s="23" t="s">
        <v>262</v>
      </c>
    </row>
    <row r="193" spans="2:65" s="11" customFormat="1" ht="13.5">
      <c r="B193" s="206"/>
      <c r="C193" s="207"/>
      <c r="D193" s="203" t="s">
        <v>134</v>
      </c>
      <c r="E193" s="208" t="s">
        <v>21</v>
      </c>
      <c r="F193" s="209" t="s">
        <v>263</v>
      </c>
      <c r="G193" s="207"/>
      <c r="H193" s="210">
        <v>1239.2</v>
      </c>
      <c r="I193" s="211"/>
      <c r="J193" s="207"/>
      <c r="K193" s="207"/>
      <c r="L193" s="212"/>
      <c r="M193" s="213"/>
      <c r="N193" s="214"/>
      <c r="O193" s="214"/>
      <c r="P193" s="214"/>
      <c r="Q193" s="214"/>
      <c r="R193" s="214"/>
      <c r="S193" s="214"/>
      <c r="T193" s="215"/>
      <c r="AT193" s="216" t="s">
        <v>134</v>
      </c>
      <c r="AU193" s="216" t="s">
        <v>79</v>
      </c>
      <c r="AV193" s="11" t="s">
        <v>79</v>
      </c>
      <c r="AW193" s="11" t="s">
        <v>33</v>
      </c>
      <c r="AX193" s="11" t="s">
        <v>69</v>
      </c>
      <c r="AY193" s="216" t="s">
        <v>123</v>
      </c>
    </row>
    <row r="194" spans="2:65" s="12" customFormat="1" ht="13.5">
      <c r="B194" s="217"/>
      <c r="C194" s="218"/>
      <c r="D194" s="203" t="s">
        <v>134</v>
      </c>
      <c r="E194" s="219" t="s">
        <v>21</v>
      </c>
      <c r="F194" s="220" t="s">
        <v>136</v>
      </c>
      <c r="G194" s="218"/>
      <c r="H194" s="221">
        <v>1239.2</v>
      </c>
      <c r="I194" s="222"/>
      <c r="J194" s="218"/>
      <c r="K194" s="218"/>
      <c r="L194" s="223"/>
      <c r="M194" s="224"/>
      <c r="N194" s="225"/>
      <c r="O194" s="225"/>
      <c r="P194" s="225"/>
      <c r="Q194" s="225"/>
      <c r="R194" s="225"/>
      <c r="S194" s="225"/>
      <c r="T194" s="226"/>
      <c r="AT194" s="227" t="s">
        <v>134</v>
      </c>
      <c r="AU194" s="227" t="s">
        <v>79</v>
      </c>
      <c r="AV194" s="12" t="s">
        <v>130</v>
      </c>
      <c r="AW194" s="12" t="s">
        <v>33</v>
      </c>
      <c r="AX194" s="12" t="s">
        <v>77</v>
      </c>
      <c r="AY194" s="227" t="s">
        <v>123</v>
      </c>
    </row>
    <row r="195" spans="2:65" s="1" customFormat="1" ht="25.5" customHeight="1">
      <c r="B195" s="40"/>
      <c r="C195" s="191" t="s">
        <v>264</v>
      </c>
      <c r="D195" s="191" t="s">
        <v>125</v>
      </c>
      <c r="E195" s="192" t="s">
        <v>265</v>
      </c>
      <c r="F195" s="193" t="s">
        <v>266</v>
      </c>
      <c r="G195" s="194" t="s">
        <v>128</v>
      </c>
      <c r="H195" s="195">
        <v>266.10000000000002</v>
      </c>
      <c r="I195" s="196"/>
      <c r="J195" s="197">
        <f>ROUND(I195*H195,2)</f>
        <v>0</v>
      </c>
      <c r="K195" s="193" t="s">
        <v>129</v>
      </c>
      <c r="L195" s="60"/>
      <c r="M195" s="198" t="s">
        <v>21</v>
      </c>
      <c r="N195" s="199" t="s">
        <v>40</v>
      </c>
      <c r="O195" s="41"/>
      <c r="P195" s="200">
        <f>O195*H195</f>
        <v>0</v>
      </c>
      <c r="Q195" s="200">
        <v>0</v>
      </c>
      <c r="R195" s="200">
        <f>Q195*H195</f>
        <v>0</v>
      </c>
      <c r="S195" s="200">
        <v>0</v>
      </c>
      <c r="T195" s="201">
        <f>S195*H195</f>
        <v>0</v>
      </c>
      <c r="AR195" s="23" t="s">
        <v>130</v>
      </c>
      <c r="AT195" s="23" t="s">
        <v>125</v>
      </c>
      <c r="AU195" s="23" t="s">
        <v>79</v>
      </c>
      <c r="AY195" s="23" t="s">
        <v>123</v>
      </c>
      <c r="BE195" s="202">
        <f>IF(N195="základní",J195,0)</f>
        <v>0</v>
      </c>
      <c r="BF195" s="202">
        <f>IF(N195="snížená",J195,0)</f>
        <v>0</v>
      </c>
      <c r="BG195" s="202">
        <f>IF(N195="zákl. přenesená",J195,0)</f>
        <v>0</v>
      </c>
      <c r="BH195" s="202">
        <f>IF(N195="sníž. přenesená",J195,0)</f>
        <v>0</v>
      </c>
      <c r="BI195" s="202">
        <f>IF(N195="nulová",J195,0)</f>
        <v>0</v>
      </c>
      <c r="BJ195" s="23" t="s">
        <v>77</v>
      </c>
      <c r="BK195" s="202">
        <f>ROUND(I195*H195,2)</f>
        <v>0</v>
      </c>
      <c r="BL195" s="23" t="s">
        <v>130</v>
      </c>
      <c r="BM195" s="23" t="s">
        <v>267</v>
      </c>
    </row>
    <row r="196" spans="2:65" s="11" customFormat="1" ht="13.5">
      <c r="B196" s="206"/>
      <c r="C196" s="207"/>
      <c r="D196" s="203" t="s">
        <v>134</v>
      </c>
      <c r="E196" s="208" t="s">
        <v>21</v>
      </c>
      <c r="F196" s="209" t="s">
        <v>201</v>
      </c>
      <c r="G196" s="207"/>
      <c r="H196" s="210">
        <v>266.10000000000002</v>
      </c>
      <c r="I196" s="211"/>
      <c r="J196" s="207"/>
      <c r="K196" s="207"/>
      <c r="L196" s="212"/>
      <c r="M196" s="213"/>
      <c r="N196" s="214"/>
      <c r="O196" s="214"/>
      <c r="P196" s="214"/>
      <c r="Q196" s="214"/>
      <c r="R196" s="214"/>
      <c r="S196" s="214"/>
      <c r="T196" s="215"/>
      <c r="AT196" s="216" t="s">
        <v>134</v>
      </c>
      <c r="AU196" s="216" t="s">
        <v>79</v>
      </c>
      <c r="AV196" s="11" t="s">
        <v>79</v>
      </c>
      <c r="AW196" s="11" t="s">
        <v>33</v>
      </c>
      <c r="AX196" s="11" t="s">
        <v>69</v>
      </c>
      <c r="AY196" s="216" t="s">
        <v>123</v>
      </c>
    </row>
    <row r="197" spans="2:65" s="12" customFormat="1" ht="13.5">
      <c r="B197" s="217"/>
      <c r="C197" s="218"/>
      <c r="D197" s="203" t="s">
        <v>134</v>
      </c>
      <c r="E197" s="219" t="s">
        <v>21</v>
      </c>
      <c r="F197" s="220" t="s">
        <v>136</v>
      </c>
      <c r="G197" s="218"/>
      <c r="H197" s="221">
        <v>266.10000000000002</v>
      </c>
      <c r="I197" s="222"/>
      <c r="J197" s="218"/>
      <c r="K197" s="218"/>
      <c r="L197" s="223"/>
      <c r="M197" s="224"/>
      <c r="N197" s="225"/>
      <c r="O197" s="225"/>
      <c r="P197" s="225"/>
      <c r="Q197" s="225"/>
      <c r="R197" s="225"/>
      <c r="S197" s="225"/>
      <c r="T197" s="226"/>
      <c r="AT197" s="227" t="s">
        <v>134</v>
      </c>
      <c r="AU197" s="227" t="s">
        <v>79</v>
      </c>
      <c r="AV197" s="12" t="s">
        <v>130</v>
      </c>
      <c r="AW197" s="12" t="s">
        <v>33</v>
      </c>
      <c r="AX197" s="12" t="s">
        <v>77</v>
      </c>
      <c r="AY197" s="227" t="s">
        <v>123</v>
      </c>
    </row>
    <row r="198" spans="2:65" s="1" customFormat="1" ht="25.5" customHeight="1">
      <c r="B198" s="40"/>
      <c r="C198" s="191" t="s">
        <v>268</v>
      </c>
      <c r="D198" s="191" t="s">
        <v>125</v>
      </c>
      <c r="E198" s="192" t="s">
        <v>269</v>
      </c>
      <c r="F198" s="193" t="s">
        <v>270</v>
      </c>
      <c r="G198" s="194" t="s">
        <v>128</v>
      </c>
      <c r="H198" s="195">
        <v>62008</v>
      </c>
      <c r="I198" s="196"/>
      <c r="J198" s="197">
        <f>ROUND(I198*H198,2)</f>
        <v>0</v>
      </c>
      <c r="K198" s="193" t="s">
        <v>129</v>
      </c>
      <c r="L198" s="60"/>
      <c r="M198" s="198" t="s">
        <v>21</v>
      </c>
      <c r="N198" s="199" t="s">
        <v>40</v>
      </c>
      <c r="O198" s="41"/>
      <c r="P198" s="200">
        <f>O198*H198</f>
        <v>0</v>
      </c>
      <c r="Q198" s="200">
        <v>0</v>
      </c>
      <c r="R198" s="200">
        <f>Q198*H198</f>
        <v>0</v>
      </c>
      <c r="S198" s="200">
        <v>0</v>
      </c>
      <c r="T198" s="201">
        <f>S198*H198</f>
        <v>0</v>
      </c>
      <c r="AR198" s="23" t="s">
        <v>130</v>
      </c>
      <c r="AT198" s="23" t="s">
        <v>125</v>
      </c>
      <c r="AU198" s="23" t="s">
        <v>79</v>
      </c>
      <c r="AY198" s="23" t="s">
        <v>123</v>
      </c>
      <c r="BE198" s="202">
        <f>IF(N198="základní",J198,0)</f>
        <v>0</v>
      </c>
      <c r="BF198" s="202">
        <f>IF(N198="snížená",J198,0)</f>
        <v>0</v>
      </c>
      <c r="BG198" s="202">
        <f>IF(N198="zákl. přenesená",J198,0)</f>
        <v>0</v>
      </c>
      <c r="BH198" s="202">
        <f>IF(N198="sníž. přenesená",J198,0)</f>
        <v>0</v>
      </c>
      <c r="BI198" s="202">
        <f>IF(N198="nulová",J198,0)</f>
        <v>0</v>
      </c>
      <c r="BJ198" s="23" t="s">
        <v>77</v>
      </c>
      <c r="BK198" s="202">
        <f>ROUND(I198*H198,2)</f>
        <v>0</v>
      </c>
      <c r="BL198" s="23" t="s">
        <v>130</v>
      </c>
      <c r="BM198" s="23" t="s">
        <v>271</v>
      </c>
    </row>
    <row r="199" spans="2:65" s="11" customFormat="1" ht="13.5">
      <c r="B199" s="206"/>
      <c r="C199" s="207"/>
      <c r="D199" s="203" t="s">
        <v>134</v>
      </c>
      <c r="E199" s="208" t="s">
        <v>21</v>
      </c>
      <c r="F199" s="209" t="s">
        <v>272</v>
      </c>
      <c r="G199" s="207"/>
      <c r="H199" s="210">
        <v>20078</v>
      </c>
      <c r="I199" s="211"/>
      <c r="J199" s="207"/>
      <c r="K199" s="207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134</v>
      </c>
      <c r="AU199" s="216" t="s">
        <v>79</v>
      </c>
      <c r="AV199" s="11" t="s">
        <v>79</v>
      </c>
      <c r="AW199" s="11" t="s">
        <v>33</v>
      </c>
      <c r="AX199" s="11" t="s">
        <v>69</v>
      </c>
      <c r="AY199" s="216" t="s">
        <v>123</v>
      </c>
    </row>
    <row r="200" spans="2:65" s="11" customFormat="1" ht="13.5">
      <c r="B200" s="206"/>
      <c r="C200" s="207"/>
      <c r="D200" s="203" t="s">
        <v>134</v>
      </c>
      <c r="E200" s="208" t="s">
        <v>21</v>
      </c>
      <c r="F200" s="209" t="s">
        <v>273</v>
      </c>
      <c r="G200" s="207"/>
      <c r="H200" s="210">
        <v>20078</v>
      </c>
      <c r="I200" s="211"/>
      <c r="J200" s="207"/>
      <c r="K200" s="207"/>
      <c r="L200" s="212"/>
      <c r="M200" s="213"/>
      <c r="N200" s="214"/>
      <c r="O200" s="214"/>
      <c r="P200" s="214"/>
      <c r="Q200" s="214"/>
      <c r="R200" s="214"/>
      <c r="S200" s="214"/>
      <c r="T200" s="215"/>
      <c r="AT200" s="216" t="s">
        <v>134</v>
      </c>
      <c r="AU200" s="216" t="s">
        <v>79</v>
      </c>
      <c r="AV200" s="11" t="s">
        <v>79</v>
      </c>
      <c r="AW200" s="11" t="s">
        <v>33</v>
      </c>
      <c r="AX200" s="11" t="s">
        <v>69</v>
      </c>
      <c r="AY200" s="216" t="s">
        <v>123</v>
      </c>
    </row>
    <row r="201" spans="2:65" s="11" customFormat="1" ht="13.5">
      <c r="B201" s="206"/>
      <c r="C201" s="207"/>
      <c r="D201" s="203" t="s">
        <v>134</v>
      </c>
      <c r="E201" s="208" t="s">
        <v>21</v>
      </c>
      <c r="F201" s="209" t="s">
        <v>274</v>
      </c>
      <c r="G201" s="207"/>
      <c r="H201" s="210">
        <v>20078</v>
      </c>
      <c r="I201" s="211"/>
      <c r="J201" s="207"/>
      <c r="K201" s="207"/>
      <c r="L201" s="212"/>
      <c r="M201" s="213"/>
      <c r="N201" s="214"/>
      <c r="O201" s="214"/>
      <c r="P201" s="214"/>
      <c r="Q201" s="214"/>
      <c r="R201" s="214"/>
      <c r="S201" s="214"/>
      <c r="T201" s="215"/>
      <c r="AT201" s="216" t="s">
        <v>134</v>
      </c>
      <c r="AU201" s="216" t="s">
        <v>79</v>
      </c>
      <c r="AV201" s="11" t="s">
        <v>79</v>
      </c>
      <c r="AW201" s="11" t="s">
        <v>33</v>
      </c>
      <c r="AX201" s="11" t="s">
        <v>69</v>
      </c>
      <c r="AY201" s="216" t="s">
        <v>123</v>
      </c>
    </row>
    <row r="202" spans="2:65" s="11" customFormat="1" ht="13.5">
      <c r="B202" s="206"/>
      <c r="C202" s="207"/>
      <c r="D202" s="203" t="s">
        <v>134</v>
      </c>
      <c r="E202" s="208" t="s">
        <v>21</v>
      </c>
      <c r="F202" s="209" t="s">
        <v>275</v>
      </c>
      <c r="G202" s="207"/>
      <c r="H202" s="210">
        <v>1774</v>
      </c>
      <c r="I202" s="211"/>
      <c r="J202" s="207"/>
      <c r="K202" s="207"/>
      <c r="L202" s="212"/>
      <c r="M202" s="213"/>
      <c r="N202" s="214"/>
      <c r="O202" s="214"/>
      <c r="P202" s="214"/>
      <c r="Q202" s="214"/>
      <c r="R202" s="214"/>
      <c r="S202" s="214"/>
      <c r="T202" s="215"/>
      <c r="AT202" s="216" t="s">
        <v>134</v>
      </c>
      <c r="AU202" s="216" t="s">
        <v>79</v>
      </c>
      <c r="AV202" s="11" t="s">
        <v>79</v>
      </c>
      <c r="AW202" s="11" t="s">
        <v>33</v>
      </c>
      <c r="AX202" s="11" t="s">
        <v>69</v>
      </c>
      <c r="AY202" s="216" t="s">
        <v>123</v>
      </c>
    </row>
    <row r="203" spans="2:65" s="12" customFormat="1" ht="13.5">
      <c r="B203" s="217"/>
      <c r="C203" s="218"/>
      <c r="D203" s="203" t="s">
        <v>134</v>
      </c>
      <c r="E203" s="219" t="s">
        <v>21</v>
      </c>
      <c r="F203" s="220" t="s">
        <v>136</v>
      </c>
      <c r="G203" s="218"/>
      <c r="H203" s="221">
        <v>62008</v>
      </c>
      <c r="I203" s="222"/>
      <c r="J203" s="218"/>
      <c r="K203" s="218"/>
      <c r="L203" s="223"/>
      <c r="M203" s="224"/>
      <c r="N203" s="225"/>
      <c r="O203" s="225"/>
      <c r="P203" s="225"/>
      <c r="Q203" s="225"/>
      <c r="R203" s="225"/>
      <c r="S203" s="225"/>
      <c r="T203" s="226"/>
      <c r="AT203" s="227" t="s">
        <v>134</v>
      </c>
      <c r="AU203" s="227" t="s">
        <v>79</v>
      </c>
      <c r="AV203" s="12" t="s">
        <v>130</v>
      </c>
      <c r="AW203" s="12" t="s">
        <v>33</v>
      </c>
      <c r="AX203" s="12" t="s">
        <v>77</v>
      </c>
      <c r="AY203" s="227" t="s">
        <v>123</v>
      </c>
    </row>
    <row r="204" spans="2:65" s="1" customFormat="1" ht="16.5" customHeight="1">
      <c r="B204" s="40"/>
      <c r="C204" s="191" t="s">
        <v>276</v>
      </c>
      <c r="D204" s="191" t="s">
        <v>125</v>
      </c>
      <c r="E204" s="192" t="s">
        <v>277</v>
      </c>
      <c r="F204" s="193" t="s">
        <v>278</v>
      </c>
      <c r="G204" s="194" t="s">
        <v>128</v>
      </c>
      <c r="H204" s="195">
        <v>1774</v>
      </c>
      <c r="I204" s="196"/>
      <c r="J204" s="197">
        <f>ROUND(I204*H204,2)</f>
        <v>0</v>
      </c>
      <c r="K204" s="193" t="s">
        <v>129</v>
      </c>
      <c r="L204" s="60"/>
      <c r="M204" s="198" t="s">
        <v>21</v>
      </c>
      <c r="N204" s="199" t="s">
        <v>40</v>
      </c>
      <c r="O204" s="41"/>
      <c r="P204" s="200">
        <f>O204*H204</f>
        <v>0</v>
      </c>
      <c r="Q204" s="200">
        <v>0</v>
      </c>
      <c r="R204" s="200">
        <f>Q204*H204</f>
        <v>0</v>
      </c>
      <c r="S204" s="200">
        <v>0</v>
      </c>
      <c r="T204" s="201">
        <f>S204*H204</f>
        <v>0</v>
      </c>
      <c r="AR204" s="23" t="s">
        <v>130</v>
      </c>
      <c r="AT204" s="23" t="s">
        <v>125</v>
      </c>
      <c r="AU204" s="23" t="s">
        <v>79</v>
      </c>
      <c r="AY204" s="23" t="s">
        <v>123</v>
      </c>
      <c r="BE204" s="202">
        <f>IF(N204="základní",J204,0)</f>
        <v>0</v>
      </c>
      <c r="BF204" s="202">
        <f>IF(N204="snížená",J204,0)</f>
        <v>0</v>
      </c>
      <c r="BG204" s="202">
        <f>IF(N204="zákl. přenesená",J204,0)</f>
        <v>0</v>
      </c>
      <c r="BH204" s="202">
        <f>IF(N204="sníž. přenesená",J204,0)</f>
        <v>0</v>
      </c>
      <c r="BI204" s="202">
        <f>IF(N204="nulová",J204,0)</f>
        <v>0</v>
      </c>
      <c r="BJ204" s="23" t="s">
        <v>77</v>
      </c>
      <c r="BK204" s="202">
        <f>ROUND(I204*H204,2)</f>
        <v>0</v>
      </c>
      <c r="BL204" s="23" t="s">
        <v>130</v>
      </c>
      <c r="BM204" s="23" t="s">
        <v>279</v>
      </c>
    </row>
    <row r="205" spans="2:65" s="11" customFormat="1" ht="13.5">
      <c r="B205" s="206"/>
      <c r="C205" s="207"/>
      <c r="D205" s="203" t="s">
        <v>134</v>
      </c>
      <c r="E205" s="208" t="s">
        <v>21</v>
      </c>
      <c r="F205" s="209" t="s">
        <v>280</v>
      </c>
      <c r="G205" s="207"/>
      <c r="H205" s="210">
        <v>1774</v>
      </c>
      <c r="I205" s="211"/>
      <c r="J205" s="207"/>
      <c r="K205" s="207"/>
      <c r="L205" s="212"/>
      <c r="M205" s="213"/>
      <c r="N205" s="214"/>
      <c r="O205" s="214"/>
      <c r="P205" s="214"/>
      <c r="Q205" s="214"/>
      <c r="R205" s="214"/>
      <c r="S205" s="214"/>
      <c r="T205" s="215"/>
      <c r="AT205" s="216" t="s">
        <v>134</v>
      </c>
      <c r="AU205" s="216" t="s">
        <v>79</v>
      </c>
      <c r="AV205" s="11" t="s">
        <v>79</v>
      </c>
      <c r="AW205" s="11" t="s">
        <v>33</v>
      </c>
      <c r="AX205" s="11" t="s">
        <v>69</v>
      </c>
      <c r="AY205" s="216" t="s">
        <v>123</v>
      </c>
    </row>
    <row r="206" spans="2:65" s="12" customFormat="1" ht="13.5">
      <c r="B206" s="217"/>
      <c r="C206" s="218"/>
      <c r="D206" s="203" t="s">
        <v>134</v>
      </c>
      <c r="E206" s="219" t="s">
        <v>21</v>
      </c>
      <c r="F206" s="220" t="s">
        <v>136</v>
      </c>
      <c r="G206" s="218"/>
      <c r="H206" s="221">
        <v>1774</v>
      </c>
      <c r="I206" s="222"/>
      <c r="J206" s="218"/>
      <c r="K206" s="218"/>
      <c r="L206" s="223"/>
      <c r="M206" s="224"/>
      <c r="N206" s="225"/>
      <c r="O206" s="225"/>
      <c r="P206" s="225"/>
      <c r="Q206" s="225"/>
      <c r="R206" s="225"/>
      <c r="S206" s="225"/>
      <c r="T206" s="226"/>
      <c r="AT206" s="227" t="s">
        <v>134</v>
      </c>
      <c r="AU206" s="227" t="s">
        <v>79</v>
      </c>
      <c r="AV206" s="12" t="s">
        <v>130</v>
      </c>
      <c r="AW206" s="12" t="s">
        <v>33</v>
      </c>
      <c r="AX206" s="12" t="s">
        <v>77</v>
      </c>
      <c r="AY206" s="227" t="s">
        <v>123</v>
      </c>
    </row>
    <row r="207" spans="2:65" s="1" customFormat="1" ht="16.5" customHeight="1">
      <c r="B207" s="40"/>
      <c r="C207" s="191" t="s">
        <v>281</v>
      </c>
      <c r="D207" s="191" t="s">
        <v>125</v>
      </c>
      <c r="E207" s="192" t="s">
        <v>282</v>
      </c>
      <c r="F207" s="193" t="s">
        <v>283</v>
      </c>
      <c r="G207" s="194" t="s">
        <v>128</v>
      </c>
      <c r="H207" s="195">
        <v>1774</v>
      </c>
      <c r="I207" s="196"/>
      <c r="J207" s="197">
        <f>ROUND(I207*H207,2)</f>
        <v>0</v>
      </c>
      <c r="K207" s="193" t="s">
        <v>129</v>
      </c>
      <c r="L207" s="60"/>
      <c r="M207" s="198" t="s">
        <v>21</v>
      </c>
      <c r="N207" s="199" t="s">
        <v>40</v>
      </c>
      <c r="O207" s="41"/>
      <c r="P207" s="200">
        <f>O207*H207</f>
        <v>0</v>
      </c>
      <c r="Q207" s="200">
        <v>0</v>
      </c>
      <c r="R207" s="200">
        <f>Q207*H207</f>
        <v>0</v>
      </c>
      <c r="S207" s="200">
        <v>0</v>
      </c>
      <c r="T207" s="201">
        <f>S207*H207</f>
        <v>0</v>
      </c>
      <c r="AR207" s="23" t="s">
        <v>130</v>
      </c>
      <c r="AT207" s="23" t="s">
        <v>125</v>
      </c>
      <c r="AU207" s="23" t="s">
        <v>79</v>
      </c>
      <c r="AY207" s="23" t="s">
        <v>123</v>
      </c>
      <c r="BE207" s="202">
        <f>IF(N207="základní",J207,0)</f>
        <v>0</v>
      </c>
      <c r="BF207" s="202">
        <f>IF(N207="snížená",J207,0)</f>
        <v>0</v>
      </c>
      <c r="BG207" s="202">
        <f>IF(N207="zákl. přenesená",J207,0)</f>
        <v>0</v>
      </c>
      <c r="BH207" s="202">
        <f>IF(N207="sníž. přenesená",J207,0)</f>
        <v>0</v>
      </c>
      <c r="BI207" s="202">
        <f>IF(N207="nulová",J207,0)</f>
        <v>0</v>
      </c>
      <c r="BJ207" s="23" t="s">
        <v>77</v>
      </c>
      <c r="BK207" s="202">
        <f>ROUND(I207*H207,2)</f>
        <v>0</v>
      </c>
      <c r="BL207" s="23" t="s">
        <v>130</v>
      </c>
      <c r="BM207" s="23" t="s">
        <v>284</v>
      </c>
    </row>
    <row r="208" spans="2:65" s="11" customFormat="1" ht="13.5">
      <c r="B208" s="206"/>
      <c r="C208" s="207"/>
      <c r="D208" s="203" t="s">
        <v>134</v>
      </c>
      <c r="E208" s="208" t="s">
        <v>21</v>
      </c>
      <c r="F208" s="209" t="s">
        <v>280</v>
      </c>
      <c r="G208" s="207"/>
      <c r="H208" s="210">
        <v>1774</v>
      </c>
      <c r="I208" s="211"/>
      <c r="J208" s="207"/>
      <c r="K208" s="207"/>
      <c r="L208" s="212"/>
      <c r="M208" s="213"/>
      <c r="N208" s="214"/>
      <c r="O208" s="214"/>
      <c r="P208" s="214"/>
      <c r="Q208" s="214"/>
      <c r="R208" s="214"/>
      <c r="S208" s="214"/>
      <c r="T208" s="215"/>
      <c r="AT208" s="216" t="s">
        <v>134</v>
      </c>
      <c r="AU208" s="216" t="s">
        <v>79</v>
      </c>
      <c r="AV208" s="11" t="s">
        <v>79</v>
      </c>
      <c r="AW208" s="11" t="s">
        <v>33</v>
      </c>
      <c r="AX208" s="11" t="s">
        <v>69</v>
      </c>
      <c r="AY208" s="216" t="s">
        <v>123</v>
      </c>
    </row>
    <row r="209" spans="2:65" s="12" customFormat="1" ht="13.5">
      <c r="B209" s="217"/>
      <c r="C209" s="218"/>
      <c r="D209" s="203" t="s">
        <v>134</v>
      </c>
      <c r="E209" s="219" t="s">
        <v>21</v>
      </c>
      <c r="F209" s="220" t="s">
        <v>136</v>
      </c>
      <c r="G209" s="218"/>
      <c r="H209" s="221">
        <v>1774</v>
      </c>
      <c r="I209" s="222"/>
      <c r="J209" s="218"/>
      <c r="K209" s="218"/>
      <c r="L209" s="223"/>
      <c r="M209" s="224"/>
      <c r="N209" s="225"/>
      <c r="O209" s="225"/>
      <c r="P209" s="225"/>
      <c r="Q209" s="225"/>
      <c r="R209" s="225"/>
      <c r="S209" s="225"/>
      <c r="T209" s="226"/>
      <c r="AT209" s="227" t="s">
        <v>134</v>
      </c>
      <c r="AU209" s="227" t="s">
        <v>79</v>
      </c>
      <c r="AV209" s="12" t="s">
        <v>130</v>
      </c>
      <c r="AW209" s="12" t="s">
        <v>33</v>
      </c>
      <c r="AX209" s="12" t="s">
        <v>77</v>
      </c>
      <c r="AY209" s="227" t="s">
        <v>123</v>
      </c>
    </row>
    <row r="210" spans="2:65" s="1" customFormat="1" ht="16.5" customHeight="1">
      <c r="B210" s="40"/>
      <c r="C210" s="191" t="s">
        <v>285</v>
      </c>
      <c r="D210" s="191" t="s">
        <v>125</v>
      </c>
      <c r="E210" s="192" t="s">
        <v>286</v>
      </c>
      <c r="F210" s="193" t="s">
        <v>287</v>
      </c>
      <c r="G210" s="194" t="s">
        <v>128</v>
      </c>
      <c r="H210" s="195">
        <v>1774</v>
      </c>
      <c r="I210" s="196"/>
      <c r="J210" s="197">
        <f>ROUND(I210*H210,2)</f>
        <v>0</v>
      </c>
      <c r="K210" s="193" t="s">
        <v>129</v>
      </c>
      <c r="L210" s="60"/>
      <c r="M210" s="198" t="s">
        <v>21</v>
      </c>
      <c r="N210" s="199" t="s">
        <v>40</v>
      </c>
      <c r="O210" s="41"/>
      <c r="P210" s="200">
        <f>O210*H210</f>
        <v>0</v>
      </c>
      <c r="Q210" s="200">
        <v>1.2700000000000001E-3</v>
      </c>
      <c r="R210" s="200">
        <f>Q210*H210</f>
        <v>2.25298</v>
      </c>
      <c r="S210" s="200">
        <v>0</v>
      </c>
      <c r="T210" s="201">
        <f>S210*H210</f>
        <v>0</v>
      </c>
      <c r="AR210" s="23" t="s">
        <v>130</v>
      </c>
      <c r="AT210" s="23" t="s">
        <v>125</v>
      </c>
      <c r="AU210" s="23" t="s">
        <v>79</v>
      </c>
      <c r="AY210" s="23" t="s">
        <v>123</v>
      </c>
      <c r="BE210" s="202">
        <f>IF(N210="základní",J210,0)</f>
        <v>0</v>
      </c>
      <c r="BF210" s="202">
        <f>IF(N210="snížená",J210,0)</f>
        <v>0</v>
      </c>
      <c r="BG210" s="202">
        <f>IF(N210="zákl. přenesená",J210,0)</f>
        <v>0</v>
      </c>
      <c r="BH210" s="202">
        <f>IF(N210="sníž. přenesená",J210,0)</f>
        <v>0</v>
      </c>
      <c r="BI210" s="202">
        <f>IF(N210="nulová",J210,0)</f>
        <v>0</v>
      </c>
      <c r="BJ210" s="23" t="s">
        <v>77</v>
      </c>
      <c r="BK210" s="202">
        <f>ROUND(I210*H210,2)</f>
        <v>0</v>
      </c>
      <c r="BL210" s="23" t="s">
        <v>130</v>
      </c>
      <c r="BM210" s="23" t="s">
        <v>288</v>
      </c>
    </row>
    <row r="211" spans="2:65" s="11" customFormat="1" ht="13.5">
      <c r="B211" s="206"/>
      <c r="C211" s="207"/>
      <c r="D211" s="203" t="s">
        <v>134</v>
      </c>
      <c r="E211" s="208" t="s">
        <v>21</v>
      </c>
      <c r="F211" s="209" t="s">
        <v>280</v>
      </c>
      <c r="G211" s="207"/>
      <c r="H211" s="210">
        <v>1774</v>
      </c>
      <c r="I211" s="211"/>
      <c r="J211" s="207"/>
      <c r="K211" s="207"/>
      <c r="L211" s="212"/>
      <c r="M211" s="213"/>
      <c r="N211" s="214"/>
      <c r="O211" s="214"/>
      <c r="P211" s="214"/>
      <c r="Q211" s="214"/>
      <c r="R211" s="214"/>
      <c r="S211" s="214"/>
      <c r="T211" s="215"/>
      <c r="AT211" s="216" t="s">
        <v>134</v>
      </c>
      <c r="AU211" s="216" t="s">
        <v>79</v>
      </c>
      <c r="AV211" s="11" t="s">
        <v>79</v>
      </c>
      <c r="AW211" s="11" t="s">
        <v>33</v>
      </c>
      <c r="AX211" s="11" t="s">
        <v>69</v>
      </c>
      <c r="AY211" s="216" t="s">
        <v>123</v>
      </c>
    </row>
    <row r="212" spans="2:65" s="12" customFormat="1" ht="13.5">
      <c r="B212" s="217"/>
      <c r="C212" s="218"/>
      <c r="D212" s="203" t="s">
        <v>134</v>
      </c>
      <c r="E212" s="219" t="s">
        <v>21</v>
      </c>
      <c r="F212" s="220" t="s">
        <v>136</v>
      </c>
      <c r="G212" s="218"/>
      <c r="H212" s="221">
        <v>1774</v>
      </c>
      <c r="I212" s="222"/>
      <c r="J212" s="218"/>
      <c r="K212" s="218"/>
      <c r="L212" s="223"/>
      <c r="M212" s="224"/>
      <c r="N212" s="225"/>
      <c r="O212" s="225"/>
      <c r="P212" s="225"/>
      <c r="Q212" s="225"/>
      <c r="R212" s="225"/>
      <c r="S212" s="225"/>
      <c r="T212" s="226"/>
      <c r="AT212" s="227" t="s">
        <v>134</v>
      </c>
      <c r="AU212" s="227" t="s">
        <v>79</v>
      </c>
      <c r="AV212" s="12" t="s">
        <v>130</v>
      </c>
      <c r="AW212" s="12" t="s">
        <v>33</v>
      </c>
      <c r="AX212" s="12" t="s">
        <v>77</v>
      </c>
      <c r="AY212" s="227" t="s">
        <v>123</v>
      </c>
    </row>
    <row r="213" spans="2:65" s="1" customFormat="1" ht="16.5" customHeight="1">
      <c r="B213" s="40"/>
      <c r="C213" s="238" t="s">
        <v>289</v>
      </c>
      <c r="D213" s="238" t="s">
        <v>190</v>
      </c>
      <c r="E213" s="239" t="s">
        <v>290</v>
      </c>
      <c r="F213" s="240" t="s">
        <v>291</v>
      </c>
      <c r="G213" s="241" t="s">
        <v>292</v>
      </c>
      <c r="H213" s="242">
        <v>44.35</v>
      </c>
      <c r="I213" s="243"/>
      <c r="J213" s="244">
        <f>ROUND(I213*H213,2)</f>
        <v>0</v>
      </c>
      <c r="K213" s="240" t="s">
        <v>129</v>
      </c>
      <c r="L213" s="245"/>
      <c r="M213" s="246" t="s">
        <v>21</v>
      </c>
      <c r="N213" s="247" t="s">
        <v>40</v>
      </c>
      <c r="O213" s="41"/>
      <c r="P213" s="200">
        <f>O213*H213</f>
        <v>0</v>
      </c>
      <c r="Q213" s="200">
        <v>1E-3</v>
      </c>
      <c r="R213" s="200">
        <f>Q213*H213</f>
        <v>4.4350000000000001E-2</v>
      </c>
      <c r="S213" s="200">
        <v>0</v>
      </c>
      <c r="T213" s="201">
        <f>S213*H213</f>
        <v>0</v>
      </c>
      <c r="AR213" s="23" t="s">
        <v>170</v>
      </c>
      <c r="AT213" s="23" t="s">
        <v>190</v>
      </c>
      <c r="AU213" s="23" t="s">
        <v>79</v>
      </c>
      <c r="AY213" s="23" t="s">
        <v>123</v>
      </c>
      <c r="BE213" s="202">
        <f>IF(N213="základní",J213,0)</f>
        <v>0</v>
      </c>
      <c r="BF213" s="202">
        <f>IF(N213="snížená",J213,0)</f>
        <v>0</v>
      </c>
      <c r="BG213" s="202">
        <f>IF(N213="zákl. přenesená",J213,0)</f>
        <v>0</v>
      </c>
      <c r="BH213" s="202">
        <f>IF(N213="sníž. přenesená",J213,0)</f>
        <v>0</v>
      </c>
      <c r="BI213" s="202">
        <f>IF(N213="nulová",J213,0)</f>
        <v>0</v>
      </c>
      <c r="BJ213" s="23" t="s">
        <v>77</v>
      </c>
      <c r="BK213" s="202">
        <f>ROUND(I213*H213,2)</f>
        <v>0</v>
      </c>
      <c r="BL213" s="23" t="s">
        <v>130</v>
      </c>
      <c r="BM213" s="23" t="s">
        <v>293</v>
      </c>
    </row>
    <row r="214" spans="2:65" s="11" customFormat="1" ht="13.5">
      <c r="B214" s="206"/>
      <c r="C214" s="207"/>
      <c r="D214" s="203" t="s">
        <v>134</v>
      </c>
      <c r="E214" s="207"/>
      <c r="F214" s="209" t="s">
        <v>294</v>
      </c>
      <c r="G214" s="207"/>
      <c r="H214" s="210">
        <v>44.35</v>
      </c>
      <c r="I214" s="211"/>
      <c r="J214" s="207"/>
      <c r="K214" s="207"/>
      <c r="L214" s="212"/>
      <c r="M214" s="213"/>
      <c r="N214" s="214"/>
      <c r="O214" s="214"/>
      <c r="P214" s="214"/>
      <c r="Q214" s="214"/>
      <c r="R214" s="214"/>
      <c r="S214" s="214"/>
      <c r="T214" s="215"/>
      <c r="AT214" s="216" t="s">
        <v>134</v>
      </c>
      <c r="AU214" s="216" t="s">
        <v>79</v>
      </c>
      <c r="AV214" s="11" t="s">
        <v>79</v>
      </c>
      <c r="AW214" s="11" t="s">
        <v>6</v>
      </c>
      <c r="AX214" s="11" t="s">
        <v>77</v>
      </c>
      <c r="AY214" s="216" t="s">
        <v>123</v>
      </c>
    </row>
    <row r="215" spans="2:65" s="1" customFormat="1" ht="25.5" customHeight="1">
      <c r="B215" s="40"/>
      <c r="C215" s="191" t="s">
        <v>295</v>
      </c>
      <c r="D215" s="191" t="s">
        <v>125</v>
      </c>
      <c r="E215" s="192" t="s">
        <v>296</v>
      </c>
      <c r="F215" s="193" t="s">
        <v>297</v>
      </c>
      <c r="G215" s="194" t="s">
        <v>128</v>
      </c>
      <c r="H215" s="195">
        <v>1774</v>
      </c>
      <c r="I215" s="196"/>
      <c r="J215" s="197">
        <f>ROUND(I215*H215,2)</f>
        <v>0</v>
      </c>
      <c r="K215" s="193" t="s">
        <v>129</v>
      </c>
      <c r="L215" s="60"/>
      <c r="M215" s="198" t="s">
        <v>21</v>
      </c>
      <c r="N215" s="199" t="s">
        <v>40</v>
      </c>
      <c r="O215" s="41"/>
      <c r="P215" s="200">
        <f>O215*H215</f>
        <v>0</v>
      </c>
      <c r="Q215" s="200">
        <v>0</v>
      </c>
      <c r="R215" s="200">
        <f>Q215*H215</f>
        <v>0</v>
      </c>
      <c r="S215" s="200">
        <v>0</v>
      </c>
      <c r="T215" s="201">
        <f>S215*H215</f>
        <v>0</v>
      </c>
      <c r="AR215" s="23" t="s">
        <v>130</v>
      </c>
      <c r="AT215" s="23" t="s">
        <v>125</v>
      </c>
      <c r="AU215" s="23" t="s">
        <v>79</v>
      </c>
      <c r="AY215" s="23" t="s">
        <v>123</v>
      </c>
      <c r="BE215" s="202">
        <f>IF(N215="základní",J215,0)</f>
        <v>0</v>
      </c>
      <c r="BF215" s="202">
        <f>IF(N215="snížená",J215,0)</f>
        <v>0</v>
      </c>
      <c r="BG215" s="202">
        <f>IF(N215="zákl. přenesená",J215,0)</f>
        <v>0</v>
      </c>
      <c r="BH215" s="202">
        <f>IF(N215="sníž. přenesená",J215,0)</f>
        <v>0</v>
      </c>
      <c r="BI215" s="202">
        <f>IF(N215="nulová",J215,0)</f>
        <v>0</v>
      </c>
      <c r="BJ215" s="23" t="s">
        <v>77</v>
      </c>
      <c r="BK215" s="202">
        <f>ROUND(I215*H215,2)</f>
        <v>0</v>
      </c>
      <c r="BL215" s="23" t="s">
        <v>130</v>
      </c>
      <c r="BM215" s="23" t="s">
        <v>298</v>
      </c>
    </row>
    <row r="216" spans="2:65" s="11" customFormat="1" ht="13.5">
      <c r="B216" s="206"/>
      <c r="C216" s="207"/>
      <c r="D216" s="203" t="s">
        <v>134</v>
      </c>
      <c r="E216" s="208" t="s">
        <v>21</v>
      </c>
      <c r="F216" s="209" t="s">
        <v>280</v>
      </c>
      <c r="G216" s="207"/>
      <c r="H216" s="210">
        <v>1774</v>
      </c>
      <c r="I216" s="211"/>
      <c r="J216" s="207"/>
      <c r="K216" s="207"/>
      <c r="L216" s="212"/>
      <c r="M216" s="213"/>
      <c r="N216" s="214"/>
      <c r="O216" s="214"/>
      <c r="P216" s="214"/>
      <c r="Q216" s="214"/>
      <c r="R216" s="214"/>
      <c r="S216" s="214"/>
      <c r="T216" s="215"/>
      <c r="AT216" s="216" t="s">
        <v>134</v>
      </c>
      <c r="AU216" s="216" t="s">
        <v>79</v>
      </c>
      <c r="AV216" s="11" t="s">
        <v>79</v>
      </c>
      <c r="AW216" s="11" t="s">
        <v>33</v>
      </c>
      <c r="AX216" s="11" t="s">
        <v>69</v>
      </c>
      <c r="AY216" s="216" t="s">
        <v>123</v>
      </c>
    </row>
    <row r="217" spans="2:65" s="12" customFormat="1" ht="13.5">
      <c r="B217" s="217"/>
      <c r="C217" s="218"/>
      <c r="D217" s="203" t="s">
        <v>134</v>
      </c>
      <c r="E217" s="219" t="s">
        <v>21</v>
      </c>
      <c r="F217" s="220" t="s">
        <v>136</v>
      </c>
      <c r="G217" s="218"/>
      <c r="H217" s="221">
        <v>1774</v>
      </c>
      <c r="I217" s="222"/>
      <c r="J217" s="218"/>
      <c r="K217" s="218"/>
      <c r="L217" s="223"/>
      <c r="M217" s="224"/>
      <c r="N217" s="225"/>
      <c r="O217" s="225"/>
      <c r="P217" s="225"/>
      <c r="Q217" s="225"/>
      <c r="R217" s="225"/>
      <c r="S217" s="225"/>
      <c r="T217" s="226"/>
      <c r="AT217" s="227" t="s">
        <v>134</v>
      </c>
      <c r="AU217" s="227" t="s">
        <v>79</v>
      </c>
      <c r="AV217" s="12" t="s">
        <v>130</v>
      </c>
      <c r="AW217" s="12" t="s">
        <v>33</v>
      </c>
      <c r="AX217" s="12" t="s">
        <v>77</v>
      </c>
      <c r="AY217" s="227" t="s">
        <v>123</v>
      </c>
    </row>
    <row r="218" spans="2:65" s="1" customFormat="1" ht="16.5" customHeight="1">
      <c r="B218" s="40"/>
      <c r="C218" s="191" t="s">
        <v>299</v>
      </c>
      <c r="D218" s="191" t="s">
        <v>125</v>
      </c>
      <c r="E218" s="192" t="s">
        <v>300</v>
      </c>
      <c r="F218" s="193" t="s">
        <v>301</v>
      </c>
      <c r="G218" s="194" t="s">
        <v>128</v>
      </c>
      <c r="H218" s="195">
        <v>1774</v>
      </c>
      <c r="I218" s="196"/>
      <c r="J218" s="197">
        <f>ROUND(I218*H218,2)</f>
        <v>0</v>
      </c>
      <c r="K218" s="193" t="s">
        <v>129</v>
      </c>
      <c r="L218" s="60"/>
      <c r="M218" s="198" t="s">
        <v>21</v>
      </c>
      <c r="N218" s="199" t="s">
        <v>40</v>
      </c>
      <c r="O218" s="41"/>
      <c r="P218" s="200">
        <f>O218*H218</f>
        <v>0</v>
      </c>
      <c r="Q218" s="200">
        <v>0</v>
      </c>
      <c r="R218" s="200">
        <f>Q218*H218</f>
        <v>0</v>
      </c>
      <c r="S218" s="200">
        <v>0</v>
      </c>
      <c r="T218" s="201">
        <f>S218*H218</f>
        <v>0</v>
      </c>
      <c r="AR218" s="23" t="s">
        <v>130</v>
      </c>
      <c r="AT218" s="23" t="s">
        <v>125</v>
      </c>
      <c r="AU218" s="23" t="s">
        <v>79</v>
      </c>
      <c r="AY218" s="23" t="s">
        <v>123</v>
      </c>
      <c r="BE218" s="202">
        <f>IF(N218="základní",J218,0)</f>
        <v>0</v>
      </c>
      <c r="BF218" s="202">
        <f>IF(N218="snížená",J218,0)</f>
        <v>0</v>
      </c>
      <c r="BG218" s="202">
        <f>IF(N218="zákl. přenesená",J218,0)</f>
        <v>0</v>
      </c>
      <c r="BH218" s="202">
        <f>IF(N218="sníž. přenesená",J218,0)</f>
        <v>0</v>
      </c>
      <c r="BI218" s="202">
        <f>IF(N218="nulová",J218,0)</f>
        <v>0</v>
      </c>
      <c r="BJ218" s="23" t="s">
        <v>77</v>
      </c>
      <c r="BK218" s="202">
        <f>ROUND(I218*H218,2)</f>
        <v>0</v>
      </c>
      <c r="BL218" s="23" t="s">
        <v>130</v>
      </c>
      <c r="BM218" s="23" t="s">
        <v>302</v>
      </c>
    </row>
    <row r="219" spans="2:65" s="11" customFormat="1" ht="13.5">
      <c r="B219" s="206"/>
      <c r="C219" s="207"/>
      <c r="D219" s="203" t="s">
        <v>134</v>
      </c>
      <c r="E219" s="208" t="s">
        <v>21</v>
      </c>
      <c r="F219" s="209" t="s">
        <v>280</v>
      </c>
      <c r="G219" s="207"/>
      <c r="H219" s="210">
        <v>1774</v>
      </c>
      <c r="I219" s="211"/>
      <c r="J219" s="207"/>
      <c r="K219" s="207"/>
      <c r="L219" s="212"/>
      <c r="M219" s="213"/>
      <c r="N219" s="214"/>
      <c r="O219" s="214"/>
      <c r="P219" s="214"/>
      <c r="Q219" s="214"/>
      <c r="R219" s="214"/>
      <c r="S219" s="214"/>
      <c r="T219" s="215"/>
      <c r="AT219" s="216" t="s">
        <v>134</v>
      </c>
      <c r="AU219" s="216" t="s">
        <v>79</v>
      </c>
      <c r="AV219" s="11" t="s">
        <v>79</v>
      </c>
      <c r="AW219" s="11" t="s">
        <v>33</v>
      </c>
      <c r="AX219" s="11" t="s">
        <v>69</v>
      </c>
      <c r="AY219" s="216" t="s">
        <v>123</v>
      </c>
    </row>
    <row r="220" spans="2:65" s="12" customFormat="1" ht="13.5">
      <c r="B220" s="217"/>
      <c r="C220" s="218"/>
      <c r="D220" s="203" t="s">
        <v>134</v>
      </c>
      <c r="E220" s="219" t="s">
        <v>21</v>
      </c>
      <c r="F220" s="220" t="s">
        <v>136</v>
      </c>
      <c r="G220" s="218"/>
      <c r="H220" s="221">
        <v>1774</v>
      </c>
      <c r="I220" s="222"/>
      <c r="J220" s="218"/>
      <c r="K220" s="218"/>
      <c r="L220" s="223"/>
      <c r="M220" s="224"/>
      <c r="N220" s="225"/>
      <c r="O220" s="225"/>
      <c r="P220" s="225"/>
      <c r="Q220" s="225"/>
      <c r="R220" s="225"/>
      <c r="S220" s="225"/>
      <c r="T220" s="226"/>
      <c r="AT220" s="227" t="s">
        <v>134</v>
      </c>
      <c r="AU220" s="227" t="s">
        <v>79</v>
      </c>
      <c r="AV220" s="12" t="s">
        <v>130</v>
      </c>
      <c r="AW220" s="12" t="s">
        <v>33</v>
      </c>
      <c r="AX220" s="12" t="s">
        <v>77</v>
      </c>
      <c r="AY220" s="227" t="s">
        <v>123</v>
      </c>
    </row>
    <row r="221" spans="2:65" s="1" customFormat="1" ht="16.5" customHeight="1">
      <c r="B221" s="40"/>
      <c r="C221" s="191" t="s">
        <v>303</v>
      </c>
      <c r="D221" s="191" t="s">
        <v>125</v>
      </c>
      <c r="E221" s="192" t="s">
        <v>304</v>
      </c>
      <c r="F221" s="193" t="s">
        <v>305</v>
      </c>
      <c r="G221" s="194" t="s">
        <v>185</v>
      </c>
      <c r="H221" s="195">
        <v>8.8699999999999992</v>
      </c>
      <c r="I221" s="196"/>
      <c r="J221" s="197">
        <f>ROUND(I221*H221,2)</f>
        <v>0</v>
      </c>
      <c r="K221" s="193" t="s">
        <v>129</v>
      </c>
      <c r="L221" s="60"/>
      <c r="M221" s="198" t="s">
        <v>21</v>
      </c>
      <c r="N221" s="199" t="s">
        <v>40</v>
      </c>
      <c r="O221" s="41"/>
      <c r="P221" s="200">
        <f>O221*H221</f>
        <v>0</v>
      </c>
      <c r="Q221" s="200">
        <v>0</v>
      </c>
      <c r="R221" s="200">
        <f>Q221*H221</f>
        <v>0</v>
      </c>
      <c r="S221" s="200">
        <v>0</v>
      </c>
      <c r="T221" s="201">
        <f>S221*H221</f>
        <v>0</v>
      </c>
      <c r="AR221" s="23" t="s">
        <v>130</v>
      </c>
      <c r="AT221" s="23" t="s">
        <v>125</v>
      </c>
      <c r="AU221" s="23" t="s">
        <v>79</v>
      </c>
      <c r="AY221" s="23" t="s">
        <v>123</v>
      </c>
      <c r="BE221" s="202">
        <f>IF(N221="základní",J221,0)</f>
        <v>0</v>
      </c>
      <c r="BF221" s="202">
        <f>IF(N221="snížená",J221,0)</f>
        <v>0</v>
      </c>
      <c r="BG221" s="202">
        <f>IF(N221="zákl. přenesená",J221,0)</f>
        <v>0</v>
      </c>
      <c r="BH221" s="202">
        <f>IF(N221="sníž. přenesená",J221,0)</f>
        <v>0</v>
      </c>
      <c r="BI221" s="202">
        <f>IF(N221="nulová",J221,0)</f>
        <v>0</v>
      </c>
      <c r="BJ221" s="23" t="s">
        <v>77</v>
      </c>
      <c r="BK221" s="202">
        <f>ROUND(I221*H221,2)</f>
        <v>0</v>
      </c>
      <c r="BL221" s="23" t="s">
        <v>130</v>
      </c>
      <c r="BM221" s="23" t="s">
        <v>306</v>
      </c>
    </row>
    <row r="222" spans="2:65" s="13" customFormat="1" ht="13.5">
      <c r="B222" s="228"/>
      <c r="C222" s="229"/>
      <c r="D222" s="203" t="s">
        <v>134</v>
      </c>
      <c r="E222" s="230" t="s">
        <v>21</v>
      </c>
      <c r="F222" s="231" t="s">
        <v>307</v>
      </c>
      <c r="G222" s="229"/>
      <c r="H222" s="230" t="s">
        <v>21</v>
      </c>
      <c r="I222" s="232"/>
      <c r="J222" s="229"/>
      <c r="K222" s="229"/>
      <c r="L222" s="233"/>
      <c r="M222" s="234"/>
      <c r="N222" s="235"/>
      <c r="O222" s="235"/>
      <c r="P222" s="235"/>
      <c r="Q222" s="235"/>
      <c r="R222" s="235"/>
      <c r="S222" s="235"/>
      <c r="T222" s="236"/>
      <c r="AT222" s="237" t="s">
        <v>134</v>
      </c>
      <c r="AU222" s="237" t="s">
        <v>79</v>
      </c>
      <c r="AV222" s="13" t="s">
        <v>77</v>
      </c>
      <c r="AW222" s="13" t="s">
        <v>33</v>
      </c>
      <c r="AX222" s="13" t="s">
        <v>69</v>
      </c>
      <c r="AY222" s="237" t="s">
        <v>123</v>
      </c>
    </row>
    <row r="223" spans="2:65" s="11" customFormat="1" ht="13.5">
      <c r="B223" s="206"/>
      <c r="C223" s="207"/>
      <c r="D223" s="203" t="s">
        <v>134</v>
      </c>
      <c r="E223" s="208" t="s">
        <v>21</v>
      </c>
      <c r="F223" s="209" t="s">
        <v>308</v>
      </c>
      <c r="G223" s="207"/>
      <c r="H223" s="210">
        <v>8.8699999999999992</v>
      </c>
      <c r="I223" s="211"/>
      <c r="J223" s="207"/>
      <c r="K223" s="207"/>
      <c r="L223" s="212"/>
      <c r="M223" s="213"/>
      <c r="N223" s="214"/>
      <c r="O223" s="214"/>
      <c r="P223" s="214"/>
      <c r="Q223" s="214"/>
      <c r="R223" s="214"/>
      <c r="S223" s="214"/>
      <c r="T223" s="215"/>
      <c r="AT223" s="216" t="s">
        <v>134</v>
      </c>
      <c r="AU223" s="216" t="s">
        <v>79</v>
      </c>
      <c r="AV223" s="11" t="s">
        <v>79</v>
      </c>
      <c r="AW223" s="11" t="s">
        <v>33</v>
      </c>
      <c r="AX223" s="11" t="s">
        <v>69</v>
      </c>
      <c r="AY223" s="216" t="s">
        <v>123</v>
      </c>
    </row>
    <row r="224" spans="2:65" s="12" customFormat="1" ht="13.5">
      <c r="B224" s="217"/>
      <c r="C224" s="218"/>
      <c r="D224" s="203" t="s">
        <v>134</v>
      </c>
      <c r="E224" s="219" t="s">
        <v>21</v>
      </c>
      <c r="F224" s="220" t="s">
        <v>136</v>
      </c>
      <c r="G224" s="218"/>
      <c r="H224" s="221">
        <v>8.8699999999999992</v>
      </c>
      <c r="I224" s="222"/>
      <c r="J224" s="218"/>
      <c r="K224" s="218"/>
      <c r="L224" s="223"/>
      <c r="M224" s="224"/>
      <c r="N224" s="225"/>
      <c r="O224" s="225"/>
      <c r="P224" s="225"/>
      <c r="Q224" s="225"/>
      <c r="R224" s="225"/>
      <c r="S224" s="225"/>
      <c r="T224" s="226"/>
      <c r="AT224" s="227" t="s">
        <v>134</v>
      </c>
      <c r="AU224" s="227" t="s">
        <v>79</v>
      </c>
      <c r="AV224" s="12" t="s">
        <v>130</v>
      </c>
      <c r="AW224" s="12" t="s">
        <v>33</v>
      </c>
      <c r="AX224" s="12" t="s">
        <v>77</v>
      </c>
      <c r="AY224" s="227" t="s">
        <v>123</v>
      </c>
    </row>
    <row r="225" spans="2:65" s="1" customFormat="1" ht="16.5" customHeight="1">
      <c r="B225" s="40"/>
      <c r="C225" s="191" t="s">
        <v>309</v>
      </c>
      <c r="D225" s="191" t="s">
        <v>125</v>
      </c>
      <c r="E225" s="192" t="s">
        <v>310</v>
      </c>
      <c r="F225" s="193" t="s">
        <v>311</v>
      </c>
      <c r="G225" s="194" t="s">
        <v>185</v>
      </c>
      <c r="H225" s="195">
        <v>8.8699999999999992</v>
      </c>
      <c r="I225" s="196"/>
      <c r="J225" s="197">
        <f>ROUND(I225*H225,2)</f>
        <v>0</v>
      </c>
      <c r="K225" s="193" t="s">
        <v>129</v>
      </c>
      <c r="L225" s="60"/>
      <c r="M225" s="198" t="s">
        <v>21</v>
      </c>
      <c r="N225" s="199" t="s">
        <v>40</v>
      </c>
      <c r="O225" s="41"/>
      <c r="P225" s="200">
        <f>O225*H225</f>
        <v>0</v>
      </c>
      <c r="Q225" s="200">
        <v>0</v>
      </c>
      <c r="R225" s="200">
        <f>Q225*H225</f>
        <v>0</v>
      </c>
      <c r="S225" s="200">
        <v>0</v>
      </c>
      <c r="T225" s="201">
        <f>S225*H225</f>
        <v>0</v>
      </c>
      <c r="AR225" s="23" t="s">
        <v>130</v>
      </c>
      <c r="AT225" s="23" t="s">
        <v>125</v>
      </c>
      <c r="AU225" s="23" t="s">
        <v>79</v>
      </c>
      <c r="AY225" s="23" t="s">
        <v>123</v>
      </c>
      <c r="BE225" s="202">
        <f>IF(N225="základní",J225,0)</f>
        <v>0</v>
      </c>
      <c r="BF225" s="202">
        <f>IF(N225="snížená",J225,0)</f>
        <v>0</v>
      </c>
      <c r="BG225" s="202">
        <f>IF(N225="zákl. přenesená",J225,0)</f>
        <v>0</v>
      </c>
      <c r="BH225" s="202">
        <f>IF(N225="sníž. přenesená",J225,0)</f>
        <v>0</v>
      </c>
      <c r="BI225" s="202">
        <f>IF(N225="nulová",J225,0)</f>
        <v>0</v>
      </c>
      <c r="BJ225" s="23" t="s">
        <v>77</v>
      </c>
      <c r="BK225" s="202">
        <f>ROUND(I225*H225,2)</f>
        <v>0</v>
      </c>
      <c r="BL225" s="23" t="s">
        <v>130</v>
      </c>
      <c r="BM225" s="23" t="s">
        <v>312</v>
      </c>
    </row>
    <row r="226" spans="2:65" s="13" customFormat="1" ht="13.5">
      <c r="B226" s="228"/>
      <c r="C226" s="229"/>
      <c r="D226" s="203" t="s">
        <v>134</v>
      </c>
      <c r="E226" s="230" t="s">
        <v>21</v>
      </c>
      <c r="F226" s="231" t="s">
        <v>307</v>
      </c>
      <c r="G226" s="229"/>
      <c r="H226" s="230" t="s">
        <v>21</v>
      </c>
      <c r="I226" s="232"/>
      <c r="J226" s="229"/>
      <c r="K226" s="229"/>
      <c r="L226" s="233"/>
      <c r="M226" s="234"/>
      <c r="N226" s="235"/>
      <c r="O226" s="235"/>
      <c r="P226" s="235"/>
      <c r="Q226" s="235"/>
      <c r="R226" s="235"/>
      <c r="S226" s="235"/>
      <c r="T226" s="236"/>
      <c r="AT226" s="237" t="s">
        <v>134</v>
      </c>
      <c r="AU226" s="237" t="s">
        <v>79</v>
      </c>
      <c r="AV226" s="13" t="s">
        <v>77</v>
      </c>
      <c r="AW226" s="13" t="s">
        <v>33</v>
      </c>
      <c r="AX226" s="13" t="s">
        <v>69</v>
      </c>
      <c r="AY226" s="237" t="s">
        <v>123</v>
      </c>
    </row>
    <row r="227" spans="2:65" s="11" customFormat="1" ht="13.5">
      <c r="B227" s="206"/>
      <c r="C227" s="207"/>
      <c r="D227" s="203" t="s">
        <v>134</v>
      </c>
      <c r="E227" s="208" t="s">
        <v>21</v>
      </c>
      <c r="F227" s="209" t="s">
        <v>308</v>
      </c>
      <c r="G227" s="207"/>
      <c r="H227" s="210">
        <v>8.8699999999999992</v>
      </c>
      <c r="I227" s="211"/>
      <c r="J227" s="207"/>
      <c r="K227" s="207"/>
      <c r="L227" s="212"/>
      <c r="M227" s="213"/>
      <c r="N227" s="214"/>
      <c r="O227" s="214"/>
      <c r="P227" s="214"/>
      <c r="Q227" s="214"/>
      <c r="R227" s="214"/>
      <c r="S227" s="214"/>
      <c r="T227" s="215"/>
      <c r="AT227" s="216" t="s">
        <v>134</v>
      </c>
      <c r="AU227" s="216" t="s">
        <v>79</v>
      </c>
      <c r="AV227" s="11" t="s">
        <v>79</v>
      </c>
      <c r="AW227" s="11" t="s">
        <v>33</v>
      </c>
      <c r="AX227" s="11" t="s">
        <v>69</v>
      </c>
      <c r="AY227" s="216" t="s">
        <v>123</v>
      </c>
    </row>
    <row r="228" spans="2:65" s="12" customFormat="1" ht="13.5">
      <c r="B228" s="217"/>
      <c r="C228" s="218"/>
      <c r="D228" s="203" t="s">
        <v>134</v>
      </c>
      <c r="E228" s="219" t="s">
        <v>21</v>
      </c>
      <c r="F228" s="220" t="s">
        <v>136</v>
      </c>
      <c r="G228" s="218"/>
      <c r="H228" s="221">
        <v>8.8699999999999992</v>
      </c>
      <c r="I228" s="222"/>
      <c r="J228" s="218"/>
      <c r="K228" s="218"/>
      <c r="L228" s="223"/>
      <c r="M228" s="224"/>
      <c r="N228" s="225"/>
      <c r="O228" s="225"/>
      <c r="P228" s="225"/>
      <c r="Q228" s="225"/>
      <c r="R228" s="225"/>
      <c r="S228" s="225"/>
      <c r="T228" s="226"/>
      <c r="AT228" s="227" t="s">
        <v>134</v>
      </c>
      <c r="AU228" s="227" t="s">
        <v>79</v>
      </c>
      <c r="AV228" s="12" t="s">
        <v>130</v>
      </c>
      <c r="AW228" s="12" t="s">
        <v>33</v>
      </c>
      <c r="AX228" s="12" t="s">
        <v>77</v>
      </c>
      <c r="AY228" s="227" t="s">
        <v>123</v>
      </c>
    </row>
    <row r="229" spans="2:65" s="1" customFormat="1" ht="25.5" customHeight="1">
      <c r="B229" s="40"/>
      <c r="C229" s="191" t="s">
        <v>313</v>
      </c>
      <c r="D229" s="191" t="s">
        <v>125</v>
      </c>
      <c r="E229" s="192" t="s">
        <v>314</v>
      </c>
      <c r="F229" s="193" t="s">
        <v>315</v>
      </c>
      <c r="G229" s="194" t="s">
        <v>185</v>
      </c>
      <c r="H229" s="195">
        <v>257.23</v>
      </c>
      <c r="I229" s="196"/>
      <c r="J229" s="197">
        <f>ROUND(I229*H229,2)</f>
        <v>0</v>
      </c>
      <c r="K229" s="193" t="s">
        <v>129</v>
      </c>
      <c r="L229" s="60"/>
      <c r="M229" s="198" t="s">
        <v>21</v>
      </c>
      <c r="N229" s="199" t="s">
        <v>40</v>
      </c>
      <c r="O229" s="41"/>
      <c r="P229" s="200">
        <f>O229*H229</f>
        <v>0</v>
      </c>
      <c r="Q229" s="200">
        <v>0</v>
      </c>
      <c r="R229" s="200">
        <f>Q229*H229</f>
        <v>0</v>
      </c>
      <c r="S229" s="200">
        <v>0</v>
      </c>
      <c r="T229" s="201">
        <f>S229*H229</f>
        <v>0</v>
      </c>
      <c r="AR229" s="23" t="s">
        <v>130</v>
      </c>
      <c r="AT229" s="23" t="s">
        <v>125</v>
      </c>
      <c r="AU229" s="23" t="s">
        <v>79</v>
      </c>
      <c r="AY229" s="23" t="s">
        <v>123</v>
      </c>
      <c r="BE229" s="202">
        <f>IF(N229="základní",J229,0)</f>
        <v>0</v>
      </c>
      <c r="BF229" s="202">
        <f>IF(N229="snížená",J229,0)</f>
        <v>0</v>
      </c>
      <c r="BG229" s="202">
        <f>IF(N229="zákl. přenesená",J229,0)</f>
        <v>0</v>
      </c>
      <c r="BH229" s="202">
        <f>IF(N229="sníž. přenesená",J229,0)</f>
        <v>0</v>
      </c>
      <c r="BI229" s="202">
        <f>IF(N229="nulová",J229,0)</f>
        <v>0</v>
      </c>
      <c r="BJ229" s="23" t="s">
        <v>77</v>
      </c>
      <c r="BK229" s="202">
        <f>ROUND(I229*H229,2)</f>
        <v>0</v>
      </c>
      <c r="BL229" s="23" t="s">
        <v>130</v>
      </c>
      <c r="BM229" s="23" t="s">
        <v>316</v>
      </c>
    </row>
    <row r="230" spans="2:65" s="13" customFormat="1" ht="13.5">
      <c r="B230" s="228"/>
      <c r="C230" s="229"/>
      <c r="D230" s="203" t="s">
        <v>134</v>
      </c>
      <c r="E230" s="230" t="s">
        <v>21</v>
      </c>
      <c r="F230" s="231" t="s">
        <v>307</v>
      </c>
      <c r="G230" s="229"/>
      <c r="H230" s="230" t="s">
        <v>21</v>
      </c>
      <c r="I230" s="232"/>
      <c r="J230" s="229"/>
      <c r="K230" s="229"/>
      <c r="L230" s="233"/>
      <c r="M230" s="234"/>
      <c r="N230" s="235"/>
      <c r="O230" s="235"/>
      <c r="P230" s="235"/>
      <c r="Q230" s="235"/>
      <c r="R230" s="235"/>
      <c r="S230" s="235"/>
      <c r="T230" s="236"/>
      <c r="AT230" s="237" t="s">
        <v>134</v>
      </c>
      <c r="AU230" s="237" t="s">
        <v>79</v>
      </c>
      <c r="AV230" s="13" t="s">
        <v>77</v>
      </c>
      <c r="AW230" s="13" t="s">
        <v>33</v>
      </c>
      <c r="AX230" s="13" t="s">
        <v>69</v>
      </c>
      <c r="AY230" s="237" t="s">
        <v>123</v>
      </c>
    </row>
    <row r="231" spans="2:65" s="11" customFormat="1" ht="13.5">
      <c r="B231" s="206"/>
      <c r="C231" s="207"/>
      <c r="D231" s="203" t="s">
        <v>134</v>
      </c>
      <c r="E231" s="208" t="s">
        <v>21</v>
      </c>
      <c r="F231" s="209" t="s">
        <v>308</v>
      </c>
      <c r="G231" s="207"/>
      <c r="H231" s="210">
        <v>8.8699999999999992</v>
      </c>
      <c r="I231" s="211"/>
      <c r="J231" s="207"/>
      <c r="K231" s="207"/>
      <c r="L231" s="212"/>
      <c r="M231" s="213"/>
      <c r="N231" s="214"/>
      <c r="O231" s="214"/>
      <c r="P231" s="214"/>
      <c r="Q231" s="214"/>
      <c r="R231" s="214"/>
      <c r="S231" s="214"/>
      <c r="T231" s="215"/>
      <c r="AT231" s="216" t="s">
        <v>134</v>
      </c>
      <c r="AU231" s="216" t="s">
        <v>79</v>
      </c>
      <c r="AV231" s="11" t="s">
        <v>79</v>
      </c>
      <c r="AW231" s="11" t="s">
        <v>33</v>
      </c>
      <c r="AX231" s="11" t="s">
        <v>77</v>
      </c>
      <c r="AY231" s="216" t="s">
        <v>123</v>
      </c>
    </row>
    <row r="232" spans="2:65" s="11" customFormat="1" ht="13.5">
      <c r="B232" s="206"/>
      <c r="C232" s="207"/>
      <c r="D232" s="203" t="s">
        <v>134</v>
      </c>
      <c r="E232" s="207"/>
      <c r="F232" s="209" t="s">
        <v>317</v>
      </c>
      <c r="G232" s="207"/>
      <c r="H232" s="210">
        <v>257.23</v>
      </c>
      <c r="I232" s="211"/>
      <c r="J232" s="207"/>
      <c r="K232" s="207"/>
      <c r="L232" s="212"/>
      <c r="M232" s="213"/>
      <c r="N232" s="214"/>
      <c r="O232" s="214"/>
      <c r="P232" s="214"/>
      <c r="Q232" s="214"/>
      <c r="R232" s="214"/>
      <c r="S232" s="214"/>
      <c r="T232" s="215"/>
      <c r="AT232" s="216" t="s">
        <v>134</v>
      </c>
      <c r="AU232" s="216" t="s">
        <v>79</v>
      </c>
      <c r="AV232" s="11" t="s">
        <v>79</v>
      </c>
      <c r="AW232" s="11" t="s">
        <v>6</v>
      </c>
      <c r="AX232" s="11" t="s">
        <v>77</v>
      </c>
      <c r="AY232" s="216" t="s">
        <v>123</v>
      </c>
    </row>
    <row r="233" spans="2:65" s="10" customFormat="1" ht="29.85" customHeight="1">
      <c r="B233" s="175"/>
      <c r="C233" s="176"/>
      <c r="D233" s="177" t="s">
        <v>68</v>
      </c>
      <c r="E233" s="189" t="s">
        <v>79</v>
      </c>
      <c r="F233" s="189" t="s">
        <v>318</v>
      </c>
      <c r="G233" s="176"/>
      <c r="H233" s="176"/>
      <c r="I233" s="179"/>
      <c r="J233" s="190">
        <f>BK233</f>
        <v>0</v>
      </c>
      <c r="K233" s="176"/>
      <c r="L233" s="181"/>
      <c r="M233" s="182"/>
      <c r="N233" s="183"/>
      <c r="O233" s="183"/>
      <c r="P233" s="184">
        <f>SUM(P234:P245)</f>
        <v>0</v>
      </c>
      <c r="Q233" s="183"/>
      <c r="R233" s="184">
        <f>SUM(R234:R245)</f>
        <v>264.6750391999999</v>
      </c>
      <c r="S233" s="183"/>
      <c r="T233" s="185">
        <f>SUM(T234:T245)</f>
        <v>0</v>
      </c>
      <c r="AR233" s="186" t="s">
        <v>77</v>
      </c>
      <c r="AT233" s="187" t="s">
        <v>68</v>
      </c>
      <c r="AU233" s="187" t="s">
        <v>77</v>
      </c>
      <c r="AY233" s="186" t="s">
        <v>123</v>
      </c>
      <c r="BK233" s="188">
        <f>SUM(BK234:BK245)</f>
        <v>0</v>
      </c>
    </row>
    <row r="234" spans="2:65" s="1" customFormat="1" ht="38.25" customHeight="1">
      <c r="B234" s="40"/>
      <c r="C234" s="191" t="s">
        <v>319</v>
      </c>
      <c r="D234" s="191" t="s">
        <v>125</v>
      </c>
      <c r="E234" s="192" t="s">
        <v>320</v>
      </c>
      <c r="F234" s="193" t="s">
        <v>321</v>
      </c>
      <c r="G234" s="194" t="s">
        <v>128</v>
      </c>
      <c r="H234" s="195">
        <v>1612.8</v>
      </c>
      <c r="I234" s="196"/>
      <c r="J234" s="197">
        <f>ROUND(I234*H234,2)</f>
        <v>0</v>
      </c>
      <c r="K234" s="193" t="s">
        <v>129</v>
      </c>
      <c r="L234" s="60"/>
      <c r="M234" s="198" t="s">
        <v>21</v>
      </c>
      <c r="N234" s="199" t="s">
        <v>40</v>
      </c>
      <c r="O234" s="41"/>
      <c r="P234" s="200">
        <f>O234*H234</f>
        <v>0</v>
      </c>
      <c r="Q234" s="200">
        <v>3.1E-4</v>
      </c>
      <c r="R234" s="200">
        <f>Q234*H234</f>
        <v>0.49996799999999997</v>
      </c>
      <c r="S234" s="200">
        <v>0</v>
      </c>
      <c r="T234" s="201">
        <f>S234*H234</f>
        <v>0</v>
      </c>
      <c r="AR234" s="23" t="s">
        <v>130</v>
      </c>
      <c r="AT234" s="23" t="s">
        <v>125</v>
      </c>
      <c r="AU234" s="23" t="s">
        <v>79</v>
      </c>
      <c r="AY234" s="23" t="s">
        <v>123</v>
      </c>
      <c r="BE234" s="202">
        <f>IF(N234="základní",J234,0)</f>
        <v>0</v>
      </c>
      <c r="BF234" s="202">
        <f>IF(N234="snížená",J234,0)</f>
        <v>0</v>
      </c>
      <c r="BG234" s="202">
        <f>IF(N234="zákl. přenesená",J234,0)</f>
        <v>0</v>
      </c>
      <c r="BH234" s="202">
        <f>IF(N234="sníž. přenesená",J234,0)</f>
        <v>0</v>
      </c>
      <c r="BI234" s="202">
        <f>IF(N234="nulová",J234,0)</f>
        <v>0</v>
      </c>
      <c r="BJ234" s="23" t="s">
        <v>77</v>
      </c>
      <c r="BK234" s="202">
        <f>ROUND(I234*H234,2)</f>
        <v>0</v>
      </c>
      <c r="BL234" s="23" t="s">
        <v>130</v>
      </c>
      <c r="BM234" s="23" t="s">
        <v>322</v>
      </c>
    </row>
    <row r="235" spans="2:65" s="13" customFormat="1" ht="13.5">
      <c r="B235" s="228"/>
      <c r="C235" s="229"/>
      <c r="D235" s="203" t="s">
        <v>134</v>
      </c>
      <c r="E235" s="230" t="s">
        <v>21</v>
      </c>
      <c r="F235" s="231" t="s">
        <v>323</v>
      </c>
      <c r="G235" s="229"/>
      <c r="H235" s="230" t="s">
        <v>21</v>
      </c>
      <c r="I235" s="232"/>
      <c r="J235" s="229"/>
      <c r="K235" s="229"/>
      <c r="L235" s="233"/>
      <c r="M235" s="234"/>
      <c r="N235" s="235"/>
      <c r="O235" s="235"/>
      <c r="P235" s="235"/>
      <c r="Q235" s="235"/>
      <c r="R235" s="235"/>
      <c r="S235" s="235"/>
      <c r="T235" s="236"/>
      <c r="AT235" s="237" t="s">
        <v>134</v>
      </c>
      <c r="AU235" s="237" t="s">
        <v>79</v>
      </c>
      <c r="AV235" s="13" t="s">
        <v>77</v>
      </c>
      <c r="AW235" s="13" t="s">
        <v>33</v>
      </c>
      <c r="AX235" s="13" t="s">
        <v>69</v>
      </c>
      <c r="AY235" s="237" t="s">
        <v>123</v>
      </c>
    </row>
    <row r="236" spans="2:65" s="11" customFormat="1" ht="13.5">
      <c r="B236" s="206"/>
      <c r="C236" s="207"/>
      <c r="D236" s="203" t="s">
        <v>134</v>
      </c>
      <c r="E236" s="208" t="s">
        <v>21</v>
      </c>
      <c r="F236" s="209" t="s">
        <v>324</v>
      </c>
      <c r="G236" s="207"/>
      <c r="H236" s="210">
        <v>1612.8</v>
      </c>
      <c r="I236" s="211"/>
      <c r="J236" s="207"/>
      <c r="K236" s="207"/>
      <c r="L236" s="212"/>
      <c r="M236" s="213"/>
      <c r="N236" s="214"/>
      <c r="O236" s="214"/>
      <c r="P236" s="214"/>
      <c r="Q236" s="214"/>
      <c r="R236" s="214"/>
      <c r="S236" s="214"/>
      <c r="T236" s="215"/>
      <c r="AT236" s="216" t="s">
        <v>134</v>
      </c>
      <c r="AU236" s="216" t="s">
        <v>79</v>
      </c>
      <c r="AV236" s="11" t="s">
        <v>79</v>
      </c>
      <c r="AW236" s="11" t="s">
        <v>33</v>
      </c>
      <c r="AX236" s="11" t="s">
        <v>69</v>
      </c>
      <c r="AY236" s="216" t="s">
        <v>123</v>
      </c>
    </row>
    <row r="237" spans="2:65" s="12" customFormat="1" ht="13.5">
      <c r="B237" s="217"/>
      <c r="C237" s="218"/>
      <c r="D237" s="203" t="s">
        <v>134</v>
      </c>
      <c r="E237" s="219" t="s">
        <v>21</v>
      </c>
      <c r="F237" s="220" t="s">
        <v>136</v>
      </c>
      <c r="G237" s="218"/>
      <c r="H237" s="221">
        <v>1612.8</v>
      </c>
      <c r="I237" s="222"/>
      <c r="J237" s="218"/>
      <c r="K237" s="218"/>
      <c r="L237" s="223"/>
      <c r="M237" s="224"/>
      <c r="N237" s="225"/>
      <c r="O237" s="225"/>
      <c r="P237" s="225"/>
      <c r="Q237" s="225"/>
      <c r="R237" s="225"/>
      <c r="S237" s="225"/>
      <c r="T237" s="226"/>
      <c r="AT237" s="227" t="s">
        <v>134</v>
      </c>
      <c r="AU237" s="227" t="s">
        <v>79</v>
      </c>
      <c r="AV237" s="12" t="s">
        <v>130</v>
      </c>
      <c r="AW237" s="12" t="s">
        <v>33</v>
      </c>
      <c r="AX237" s="12" t="s">
        <v>77</v>
      </c>
      <c r="AY237" s="227" t="s">
        <v>123</v>
      </c>
    </row>
    <row r="238" spans="2:65" s="1" customFormat="1" ht="16.5" customHeight="1">
      <c r="B238" s="40"/>
      <c r="C238" s="238" t="s">
        <v>325</v>
      </c>
      <c r="D238" s="238" t="s">
        <v>190</v>
      </c>
      <c r="E238" s="239" t="s">
        <v>326</v>
      </c>
      <c r="F238" s="240" t="s">
        <v>327</v>
      </c>
      <c r="G238" s="241" t="s">
        <v>128</v>
      </c>
      <c r="H238" s="242">
        <v>1854.72</v>
      </c>
      <c r="I238" s="243"/>
      <c r="J238" s="244">
        <f>ROUND(I238*H238,2)</f>
        <v>0</v>
      </c>
      <c r="K238" s="240" t="s">
        <v>129</v>
      </c>
      <c r="L238" s="245"/>
      <c r="M238" s="246" t="s">
        <v>21</v>
      </c>
      <c r="N238" s="247" t="s">
        <v>40</v>
      </c>
      <c r="O238" s="41"/>
      <c r="P238" s="200">
        <f>O238*H238</f>
        <v>0</v>
      </c>
      <c r="Q238" s="200">
        <v>2.1000000000000001E-4</v>
      </c>
      <c r="R238" s="200">
        <f>Q238*H238</f>
        <v>0.38949120000000004</v>
      </c>
      <c r="S238" s="200">
        <v>0</v>
      </c>
      <c r="T238" s="201">
        <f>S238*H238</f>
        <v>0</v>
      </c>
      <c r="AR238" s="23" t="s">
        <v>170</v>
      </c>
      <c r="AT238" s="23" t="s">
        <v>190</v>
      </c>
      <c r="AU238" s="23" t="s">
        <v>79</v>
      </c>
      <c r="AY238" s="23" t="s">
        <v>123</v>
      </c>
      <c r="BE238" s="202">
        <f>IF(N238="základní",J238,0)</f>
        <v>0</v>
      </c>
      <c r="BF238" s="202">
        <f>IF(N238="snížená",J238,0)</f>
        <v>0</v>
      </c>
      <c r="BG238" s="202">
        <f>IF(N238="zákl. přenesená",J238,0)</f>
        <v>0</v>
      </c>
      <c r="BH238" s="202">
        <f>IF(N238="sníž. přenesená",J238,0)</f>
        <v>0</v>
      </c>
      <c r="BI238" s="202">
        <f>IF(N238="nulová",J238,0)</f>
        <v>0</v>
      </c>
      <c r="BJ238" s="23" t="s">
        <v>77</v>
      </c>
      <c r="BK238" s="202">
        <f>ROUND(I238*H238,2)</f>
        <v>0</v>
      </c>
      <c r="BL238" s="23" t="s">
        <v>130</v>
      </c>
      <c r="BM238" s="23" t="s">
        <v>328</v>
      </c>
    </row>
    <row r="239" spans="2:65" s="11" customFormat="1" ht="13.5">
      <c r="B239" s="206"/>
      <c r="C239" s="207"/>
      <c r="D239" s="203" t="s">
        <v>134</v>
      </c>
      <c r="E239" s="207"/>
      <c r="F239" s="209" t="s">
        <v>329</v>
      </c>
      <c r="G239" s="207"/>
      <c r="H239" s="210">
        <v>1854.72</v>
      </c>
      <c r="I239" s="211"/>
      <c r="J239" s="207"/>
      <c r="K239" s="207"/>
      <c r="L239" s="212"/>
      <c r="M239" s="213"/>
      <c r="N239" s="214"/>
      <c r="O239" s="214"/>
      <c r="P239" s="214"/>
      <c r="Q239" s="214"/>
      <c r="R239" s="214"/>
      <c r="S239" s="214"/>
      <c r="T239" s="215"/>
      <c r="AT239" s="216" t="s">
        <v>134</v>
      </c>
      <c r="AU239" s="216" t="s">
        <v>79</v>
      </c>
      <c r="AV239" s="11" t="s">
        <v>79</v>
      </c>
      <c r="AW239" s="11" t="s">
        <v>6</v>
      </c>
      <c r="AX239" s="11" t="s">
        <v>77</v>
      </c>
      <c r="AY239" s="216" t="s">
        <v>123</v>
      </c>
    </row>
    <row r="240" spans="2:65" s="1" customFormat="1" ht="16.5" customHeight="1">
      <c r="B240" s="40"/>
      <c r="C240" s="191" t="s">
        <v>330</v>
      </c>
      <c r="D240" s="191" t="s">
        <v>125</v>
      </c>
      <c r="E240" s="192" t="s">
        <v>331</v>
      </c>
      <c r="F240" s="193" t="s">
        <v>332</v>
      </c>
      <c r="G240" s="194" t="s">
        <v>185</v>
      </c>
      <c r="H240" s="195">
        <v>161.19399999999999</v>
      </c>
      <c r="I240" s="196"/>
      <c r="J240" s="197">
        <f>ROUND(I240*H240,2)</f>
        <v>0</v>
      </c>
      <c r="K240" s="193" t="s">
        <v>129</v>
      </c>
      <c r="L240" s="60"/>
      <c r="M240" s="198" t="s">
        <v>21</v>
      </c>
      <c r="N240" s="199" t="s">
        <v>40</v>
      </c>
      <c r="O240" s="41"/>
      <c r="P240" s="200">
        <f>O240*H240</f>
        <v>0</v>
      </c>
      <c r="Q240" s="200">
        <v>1.63</v>
      </c>
      <c r="R240" s="200">
        <f>Q240*H240</f>
        <v>262.74621999999994</v>
      </c>
      <c r="S240" s="200">
        <v>0</v>
      </c>
      <c r="T240" s="201">
        <f>S240*H240</f>
        <v>0</v>
      </c>
      <c r="AR240" s="23" t="s">
        <v>130</v>
      </c>
      <c r="AT240" s="23" t="s">
        <v>125</v>
      </c>
      <c r="AU240" s="23" t="s">
        <v>79</v>
      </c>
      <c r="AY240" s="23" t="s">
        <v>123</v>
      </c>
      <c r="BE240" s="202">
        <f>IF(N240="základní",J240,0)</f>
        <v>0</v>
      </c>
      <c r="BF240" s="202">
        <f>IF(N240="snížená",J240,0)</f>
        <v>0</v>
      </c>
      <c r="BG240" s="202">
        <f>IF(N240="zákl. přenesená",J240,0)</f>
        <v>0</v>
      </c>
      <c r="BH240" s="202">
        <f>IF(N240="sníž. přenesená",J240,0)</f>
        <v>0</v>
      </c>
      <c r="BI240" s="202">
        <f>IF(N240="nulová",J240,0)</f>
        <v>0</v>
      </c>
      <c r="BJ240" s="23" t="s">
        <v>77</v>
      </c>
      <c r="BK240" s="202">
        <f>ROUND(I240*H240,2)</f>
        <v>0</v>
      </c>
      <c r="BL240" s="23" t="s">
        <v>130</v>
      </c>
      <c r="BM240" s="23" t="s">
        <v>333</v>
      </c>
    </row>
    <row r="241" spans="2:65" s="11" customFormat="1" ht="13.5">
      <c r="B241" s="206"/>
      <c r="C241" s="207"/>
      <c r="D241" s="203" t="s">
        <v>134</v>
      </c>
      <c r="E241" s="208" t="s">
        <v>21</v>
      </c>
      <c r="F241" s="209" t="s">
        <v>334</v>
      </c>
      <c r="G241" s="207"/>
      <c r="H241" s="210">
        <v>161.19399999999999</v>
      </c>
      <c r="I241" s="211"/>
      <c r="J241" s="207"/>
      <c r="K241" s="207"/>
      <c r="L241" s="212"/>
      <c r="M241" s="213"/>
      <c r="N241" s="214"/>
      <c r="O241" s="214"/>
      <c r="P241" s="214"/>
      <c r="Q241" s="214"/>
      <c r="R241" s="214"/>
      <c r="S241" s="214"/>
      <c r="T241" s="215"/>
      <c r="AT241" s="216" t="s">
        <v>134</v>
      </c>
      <c r="AU241" s="216" t="s">
        <v>79</v>
      </c>
      <c r="AV241" s="11" t="s">
        <v>79</v>
      </c>
      <c r="AW241" s="11" t="s">
        <v>33</v>
      </c>
      <c r="AX241" s="11" t="s">
        <v>69</v>
      </c>
      <c r="AY241" s="216" t="s">
        <v>123</v>
      </c>
    </row>
    <row r="242" spans="2:65" s="12" customFormat="1" ht="13.5">
      <c r="B242" s="217"/>
      <c r="C242" s="218"/>
      <c r="D242" s="203" t="s">
        <v>134</v>
      </c>
      <c r="E242" s="219" t="s">
        <v>21</v>
      </c>
      <c r="F242" s="220" t="s">
        <v>136</v>
      </c>
      <c r="G242" s="218"/>
      <c r="H242" s="221">
        <v>161.19399999999999</v>
      </c>
      <c r="I242" s="222"/>
      <c r="J242" s="218"/>
      <c r="K242" s="218"/>
      <c r="L242" s="223"/>
      <c r="M242" s="224"/>
      <c r="N242" s="225"/>
      <c r="O242" s="225"/>
      <c r="P242" s="225"/>
      <c r="Q242" s="225"/>
      <c r="R242" s="225"/>
      <c r="S242" s="225"/>
      <c r="T242" s="226"/>
      <c r="AT242" s="227" t="s">
        <v>134</v>
      </c>
      <c r="AU242" s="227" t="s">
        <v>79</v>
      </c>
      <c r="AV242" s="12" t="s">
        <v>130</v>
      </c>
      <c r="AW242" s="12" t="s">
        <v>33</v>
      </c>
      <c r="AX242" s="12" t="s">
        <v>77</v>
      </c>
      <c r="AY242" s="227" t="s">
        <v>123</v>
      </c>
    </row>
    <row r="243" spans="2:65" s="1" customFormat="1" ht="16.5" customHeight="1">
      <c r="B243" s="40"/>
      <c r="C243" s="191" t="s">
        <v>335</v>
      </c>
      <c r="D243" s="191" t="s">
        <v>125</v>
      </c>
      <c r="E243" s="192" t="s">
        <v>336</v>
      </c>
      <c r="F243" s="193" t="s">
        <v>337</v>
      </c>
      <c r="G243" s="194" t="s">
        <v>167</v>
      </c>
      <c r="H243" s="195">
        <v>896</v>
      </c>
      <c r="I243" s="196"/>
      <c r="J243" s="197">
        <f>ROUND(I243*H243,2)</f>
        <v>0</v>
      </c>
      <c r="K243" s="193" t="s">
        <v>129</v>
      </c>
      <c r="L243" s="60"/>
      <c r="M243" s="198" t="s">
        <v>21</v>
      </c>
      <c r="N243" s="199" t="s">
        <v>40</v>
      </c>
      <c r="O243" s="41"/>
      <c r="P243" s="200">
        <f>O243*H243</f>
        <v>0</v>
      </c>
      <c r="Q243" s="200">
        <v>1.16E-3</v>
      </c>
      <c r="R243" s="200">
        <f>Q243*H243</f>
        <v>1.0393600000000001</v>
      </c>
      <c r="S243" s="200">
        <v>0</v>
      </c>
      <c r="T243" s="201">
        <f>S243*H243</f>
        <v>0</v>
      </c>
      <c r="AR243" s="23" t="s">
        <v>130</v>
      </c>
      <c r="AT243" s="23" t="s">
        <v>125</v>
      </c>
      <c r="AU243" s="23" t="s">
        <v>79</v>
      </c>
      <c r="AY243" s="23" t="s">
        <v>123</v>
      </c>
      <c r="BE243" s="202">
        <f>IF(N243="základní",J243,0)</f>
        <v>0</v>
      </c>
      <c r="BF243" s="202">
        <f>IF(N243="snížená",J243,0)</f>
        <v>0</v>
      </c>
      <c r="BG243" s="202">
        <f>IF(N243="zákl. přenesená",J243,0)</f>
        <v>0</v>
      </c>
      <c r="BH243" s="202">
        <f>IF(N243="sníž. přenesená",J243,0)</f>
        <v>0</v>
      </c>
      <c r="BI243" s="202">
        <f>IF(N243="nulová",J243,0)</f>
        <v>0</v>
      </c>
      <c r="BJ243" s="23" t="s">
        <v>77</v>
      </c>
      <c r="BK243" s="202">
        <f>ROUND(I243*H243,2)</f>
        <v>0</v>
      </c>
      <c r="BL243" s="23" t="s">
        <v>130</v>
      </c>
      <c r="BM243" s="23" t="s">
        <v>338</v>
      </c>
    </row>
    <row r="244" spans="2:65" s="11" customFormat="1" ht="13.5">
      <c r="B244" s="206"/>
      <c r="C244" s="207"/>
      <c r="D244" s="203" t="s">
        <v>134</v>
      </c>
      <c r="E244" s="208" t="s">
        <v>21</v>
      </c>
      <c r="F244" s="209" t="s">
        <v>169</v>
      </c>
      <c r="G244" s="207"/>
      <c r="H244" s="210">
        <v>896</v>
      </c>
      <c r="I244" s="211"/>
      <c r="J244" s="207"/>
      <c r="K244" s="207"/>
      <c r="L244" s="212"/>
      <c r="M244" s="213"/>
      <c r="N244" s="214"/>
      <c r="O244" s="214"/>
      <c r="P244" s="214"/>
      <c r="Q244" s="214"/>
      <c r="R244" s="214"/>
      <c r="S244" s="214"/>
      <c r="T244" s="215"/>
      <c r="AT244" s="216" t="s">
        <v>134</v>
      </c>
      <c r="AU244" s="216" t="s">
        <v>79</v>
      </c>
      <c r="AV244" s="11" t="s">
        <v>79</v>
      </c>
      <c r="AW244" s="11" t="s">
        <v>33</v>
      </c>
      <c r="AX244" s="11" t="s">
        <v>69</v>
      </c>
      <c r="AY244" s="216" t="s">
        <v>123</v>
      </c>
    </row>
    <row r="245" spans="2:65" s="12" customFormat="1" ht="13.5">
      <c r="B245" s="217"/>
      <c r="C245" s="218"/>
      <c r="D245" s="203" t="s">
        <v>134</v>
      </c>
      <c r="E245" s="219" t="s">
        <v>21</v>
      </c>
      <c r="F245" s="220" t="s">
        <v>136</v>
      </c>
      <c r="G245" s="218"/>
      <c r="H245" s="221">
        <v>896</v>
      </c>
      <c r="I245" s="222"/>
      <c r="J245" s="218"/>
      <c r="K245" s="218"/>
      <c r="L245" s="223"/>
      <c r="M245" s="224"/>
      <c r="N245" s="225"/>
      <c r="O245" s="225"/>
      <c r="P245" s="225"/>
      <c r="Q245" s="225"/>
      <c r="R245" s="225"/>
      <c r="S245" s="225"/>
      <c r="T245" s="226"/>
      <c r="AT245" s="227" t="s">
        <v>134</v>
      </c>
      <c r="AU245" s="227" t="s">
        <v>79</v>
      </c>
      <c r="AV245" s="12" t="s">
        <v>130</v>
      </c>
      <c r="AW245" s="12" t="s">
        <v>33</v>
      </c>
      <c r="AX245" s="12" t="s">
        <v>77</v>
      </c>
      <c r="AY245" s="227" t="s">
        <v>123</v>
      </c>
    </row>
    <row r="246" spans="2:65" s="10" customFormat="1" ht="29.85" customHeight="1">
      <c r="B246" s="175"/>
      <c r="C246" s="176"/>
      <c r="D246" s="177" t="s">
        <v>68</v>
      </c>
      <c r="E246" s="189" t="s">
        <v>152</v>
      </c>
      <c r="F246" s="189" t="s">
        <v>339</v>
      </c>
      <c r="G246" s="176"/>
      <c r="H246" s="176"/>
      <c r="I246" s="179"/>
      <c r="J246" s="190">
        <f>BK246</f>
        <v>0</v>
      </c>
      <c r="K246" s="176"/>
      <c r="L246" s="181"/>
      <c r="M246" s="182"/>
      <c r="N246" s="183"/>
      <c r="O246" s="183"/>
      <c r="P246" s="184">
        <f>SUM(P247:P285)</f>
        <v>0</v>
      </c>
      <c r="Q246" s="183"/>
      <c r="R246" s="184">
        <f>SUM(R247:R285)</f>
        <v>18670.908098</v>
      </c>
      <c r="S246" s="183"/>
      <c r="T246" s="185">
        <f>SUM(T247:T285)</f>
        <v>0</v>
      </c>
      <c r="AR246" s="186" t="s">
        <v>77</v>
      </c>
      <c r="AT246" s="187" t="s">
        <v>68</v>
      </c>
      <c r="AU246" s="187" t="s">
        <v>77</v>
      </c>
      <c r="AY246" s="186" t="s">
        <v>123</v>
      </c>
      <c r="BK246" s="188">
        <f>SUM(BK247:BK285)</f>
        <v>0</v>
      </c>
    </row>
    <row r="247" spans="2:65" s="1" customFormat="1" ht="25.5" customHeight="1">
      <c r="B247" s="40"/>
      <c r="C247" s="191" t="s">
        <v>340</v>
      </c>
      <c r="D247" s="191" t="s">
        <v>125</v>
      </c>
      <c r="E247" s="192" t="s">
        <v>341</v>
      </c>
      <c r="F247" s="193" t="s">
        <v>342</v>
      </c>
      <c r="G247" s="194" t="s">
        <v>128</v>
      </c>
      <c r="H247" s="195">
        <v>10039</v>
      </c>
      <c r="I247" s="196"/>
      <c r="J247" s="197">
        <f>ROUND(I247*H247,2)</f>
        <v>0</v>
      </c>
      <c r="K247" s="193" t="s">
        <v>129</v>
      </c>
      <c r="L247" s="60"/>
      <c r="M247" s="198" t="s">
        <v>21</v>
      </c>
      <c r="N247" s="199" t="s">
        <v>40</v>
      </c>
      <c r="O247" s="41"/>
      <c r="P247" s="200">
        <f>O247*H247</f>
        <v>0</v>
      </c>
      <c r="Q247" s="200">
        <v>0.51</v>
      </c>
      <c r="R247" s="200">
        <f>Q247*H247</f>
        <v>5119.8900000000003</v>
      </c>
      <c r="S247" s="200">
        <v>0</v>
      </c>
      <c r="T247" s="201">
        <f>S247*H247</f>
        <v>0</v>
      </c>
      <c r="AR247" s="23" t="s">
        <v>130</v>
      </c>
      <c r="AT247" s="23" t="s">
        <v>125</v>
      </c>
      <c r="AU247" s="23" t="s">
        <v>79</v>
      </c>
      <c r="AY247" s="23" t="s">
        <v>123</v>
      </c>
      <c r="BE247" s="202">
        <f>IF(N247="základní",J247,0)</f>
        <v>0</v>
      </c>
      <c r="BF247" s="202">
        <f>IF(N247="snížená",J247,0)</f>
        <v>0</v>
      </c>
      <c r="BG247" s="202">
        <f>IF(N247="zákl. přenesená",J247,0)</f>
        <v>0</v>
      </c>
      <c r="BH247" s="202">
        <f>IF(N247="sníž. přenesená",J247,0)</f>
        <v>0</v>
      </c>
      <c r="BI247" s="202">
        <f>IF(N247="nulová",J247,0)</f>
        <v>0</v>
      </c>
      <c r="BJ247" s="23" t="s">
        <v>77</v>
      </c>
      <c r="BK247" s="202">
        <f>ROUND(I247*H247,2)</f>
        <v>0</v>
      </c>
      <c r="BL247" s="23" t="s">
        <v>130</v>
      </c>
      <c r="BM247" s="23" t="s">
        <v>343</v>
      </c>
    </row>
    <row r="248" spans="2:65" s="11" customFormat="1" ht="13.5">
      <c r="B248" s="206"/>
      <c r="C248" s="207"/>
      <c r="D248" s="203" t="s">
        <v>134</v>
      </c>
      <c r="E248" s="208" t="s">
        <v>21</v>
      </c>
      <c r="F248" s="209" t="s">
        <v>344</v>
      </c>
      <c r="G248" s="207"/>
      <c r="H248" s="210">
        <v>10039</v>
      </c>
      <c r="I248" s="211"/>
      <c r="J248" s="207"/>
      <c r="K248" s="207"/>
      <c r="L248" s="212"/>
      <c r="M248" s="213"/>
      <c r="N248" s="214"/>
      <c r="O248" s="214"/>
      <c r="P248" s="214"/>
      <c r="Q248" s="214"/>
      <c r="R248" s="214"/>
      <c r="S248" s="214"/>
      <c r="T248" s="215"/>
      <c r="AT248" s="216" t="s">
        <v>134</v>
      </c>
      <c r="AU248" s="216" t="s">
        <v>79</v>
      </c>
      <c r="AV248" s="11" t="s">
        <v>79</v>
      </c>
      <c r="AW248" s="11" t="s">
        <v>33</v>
      </c>
      <c r="AX248" s="11" t="s">
        <v>69</v>
      </c>
      <c r="AY248" s="216" t="s">
        <v>123</v>
      </c>
    </row>
    <row r="249" spans="2:65" s="12" customFormat="1" ht="13.5">
      <c r="B249" s="217"/>
      <c r="C249" s="218"/>
      <c r="D249" s="203" t="s">
        <v>134</v>
      </c>
      <c r="E249" s="219" t="s">
        <v>21</v>
      </c>
      <c r="F249" s="220" t="s">
        <v>136</v>
      </c>
      <c r="G249" s="218"/>
      <c r="H249" s="221">
        <v>10039</v>
      </c>
      <c r="I249" s="222"/>
      <c r="J249" s="218"/>
      <c r="K249" s="218"/>
      <c r="L249" s="223"/>
      <c r="M249" s="224"/>
      <c r="N249" s="225"/>
      <c r="O249" s="225"/>
      <c r="P249" s="225"/>
      <c r="Q249" s="225"/>
      <c r="R249" s="225"/>
      <c r="S249" s="225"/>
      <c r="T249" s="226"/>
      <c r="AT249" s="227" t="s">
        <v>134</v>
      </c>
      <c r="AU249" s="227" t="s">
        <v>79</v>
      </c>
      <c r="AV249" s="12" t="s">
        <v>130</v>
      </c>
      <c r="AW249" s="12" t="s">
        <v>33</v>
      </c>
      <c r="AX249" s="12" t="s">
        <v>77</v>
      </c>
      <c r="AY249" s="227" t="s">
        <v>123</v>
      </c>
    </row>
    <row r="250" spans="2:65" s="1" customFormat="1" ht="25.5" customHeight="1">
      <c r="B250" s="40"/>
      <c r="C250" s="191" t="s">
        <v>345</v>
      </c>
      <c r="D250" s="191" t="s">
        <v>125</v>
      </c>
      <c r="E250" s="192" t="s">
        <v>346</v>
      </c>
      <c r="F250" s="193" t="s">
        <v>347</v>
      </c>
      <c r="G250" s="194" t="s">
        <v>128</v>
      </c>
      <c r="H250" s="195">
        <v>9680.6</v>
      </c>
      <c r="I250" s="196"/>
      <c r="J250" s="197">
        <f>ROUND(I250*H250,2)</f>
        <v>0</v>
      </c>
      <c r="K250" s="193" t="s">
        <v>129</v>
      </c>
      <c r="L250" s="60"/>
      <c r="M250" s="198" t="s">
        <v>21</v>
      </c>
      <c r="N250" s="199" t="s">
        <v>40</v>
      </c>
      <c r="O250" s="41"/>
      <c r="P250" s="200">
        <f>O250*H250</f>
        <v>0</v>
      </c>
      <c r="Q250" s="200">
        <v>0.45977000000000001</v>
      </c>
      <c r="R250" s="200">
        <f>Q250*H250</f>
        <v>4450.8494620000001</v>
      </c>
      <c r="S250" s="200">
        <v>0</v>
      </c>
      <c r="T250" s="201">
        <f>S250*H250</f>
        <v>0</v>
      </c>
      <c r="AR250" s="23" t="s">
        <v>130</v>
      </c>
      <c r="AT250" s="23" t="s">
        <v>125</v>
      </c>
      <c r="AU250" s="23" t="s">
        <v>79</v>
      </c>
      <c r="AY250" s="23" t="s">
        <v>123</v>
      </c>
      <c r="BE250" s="202">
        <f>IF(N250="základní",J250,0)</f>
        <v>0</v>
      </c>
      <c r="BF250" s="202">
        <f>IF(N250="snížená",J250,0)</f>
        <v>0</v>
      </c>
      <c r="BG250" s="202">
        <f>IF(N250="zákl. přenesená",J250,0)</f>
        <v>0</v>
      </c>
      <c r="BH250" s="202">
        <f>IF(N250="sníž. přenesená",J250,0)</f>
        <v>0</v>
      </c>
      <c r="BI250" s="202">
        <f>IF(N250="nulová",J250,0)</f>
        <v>0</v>
      </c>
      <c r="BJ250" s="23" t="s">
        <v>77</v>
      </c>
      <c r="BK250" s="202">
        <f>ROUND(I250*H250,2)</f>
        <v>0</v>
      </c>
      <c r="BL250" s="23" t="s">
        <v>130</v>
      </c>
      <c r="BM250" s="23" t="s">
        <v>348</v>
      </c>
    </row>
    <row r="251" spans="2:65" s="11" customFormat="1" ht="13.5">
      <c r="B251" s="206"/>
      <c r="C251" s="207"/>
      <c r="D251" s="203" t="s">
        <v>134</v>
      </c>
      <c r="E251" s="208" t="s">
        <v>21</v>
      </c>
      <c r="F251" s="209" t="s">
        <v>349</v>
      </c>
      <c r="G251" s="207"/>
      <c r="H251" s="210">
        <v>9680.6</v>
      </c>
      <c r="I251" s="211"/>
      <c r="J251" s="207"/>
      <c r="K251" s="207"/>
      <c r="L251" s="212"/>
      <c r="M251" s="213"/>
      <c r="N251" s="214"/>
      <c r="O251" s="214"/>
      <c r="P251" s="214"/>
      <c r="Q251" s="214"/>
      <c r="R251" s="214"/>
      <c r="S251" s="214"/>
      <c r="T251" s="215"/>
      <c r="AT251" s="216" t="s">
        <v>134</v>
      </c>
      <c r="AU251" s="216" t="s">
        <v>79</v>
      </c>
      <c r="AV251" s="11" t="s">
        <v>79</v>
      </c>
      <c r="AW251" s="11" t="s">
        <v>33</v>
      </c>
      <c r="AX251" s="11" t="s">
        <v>69</v>
      </c>
      <c r="AY251" s="216" t="s">
        <v>123</v>
      </c>
    </row>
    <row r="252" spans="2:65" s="12" customFormat="1" ht="13.5">
      <c r="B252" s="217"/>
      <c r="C252" s="218"/>
      <c r="D252" s="203" t="s">
        <v>134</v>
      </c>
      <c r="E252" s="219" t="s">
        <v>21</v>
      </c>
      <c r="F252" s="220" t="s">
        <v>136</v>
      </c>
      <c r="G252" s="218"/>
      <c r="H252" s="221">
        <v>9680.6</v>
      </c>
      <c r="I252" s="222"/>
      <c r="J252" s="218"/>
      <c r="K252" s="218"/>
      <c r="L252" s="223"/>
      <c r="M252" s="224"/>
      <c r="N252" s="225"/>
      <c r="O252" s="225"/>
      <c r="P252" s="225"/>
      <c r="Q252" s="225"/>
      <c r="R252" s="225"/>
      <c r="S252" s="225"/>
      <c r="T252" s="226"/>
      <c r="AT252" s="227" t="s">
        <v>134</v>
      </c>
      <c r="AU252" s="227" t="s">
        <v>79</v>
      </c>
      <c r="AV252" s="12" t="s">
        <v>130</v>
      </c>
      <c r="AW252" s="12" t="s">
        <v>33</v>
      </c>
      <c r="AX252" s="12" t="s">
        <v>77</v>
      </c>
      <c r="AY252" s="227" t="s">
        <v>123</v>
      </c>
    </row>
    <row r="253" spans="2:65" s="1" customFormat="1" ht="25.5" customHeight="1">
      <c r="B253" s="40"/>
      <c r="C253" s="191" t="s">
        <v>350</v>
      </c>
      <c r="D253" s="191" t="s">
        <v>125</v>
      </c>
      <c r="E253" s="192" t="s">
        <v>351</v>
      </c>
      <c r="F253" s="193" t="s">
        <v>352</v>
      </c>
      <c r="G253" s="194" t="s">
        <v>128</v>
      </c>
      <c r="H253" s="195">
        <v>1792</v>
      </c>
      <c r="I253" s="196"/>
      <c r="J253" s="197">
        <f>ROUND(I253*H253,2)</f>
        <v>0</v>
      </c>
      <c r="K253" s="193" t="s">
        <v>129</v>
      </c>
      <c r="L253" s="60"/>
      <c r="M253" s="198" t="s">
        <v>21</v>
      </c>
      <c r="N253" s="199" t="s">
        <v>40</v>
      </c>
      <c r="O253" s="41"/>
      <c r="P253" s="200">
        <f>O253*H253</f>
        <v>0</v>
      </c>
      <c r="Q253" s="200">
        <v>0.29160000000000003</v>
      </c>
      <c r="R253" s="200">
        <f>Q253*H253</f>
        <v>522.54720000000009</v>
      </c>
      <c r="S253" s="200">
        <v>0</v>
      </c>
      <c r="T253" s="201">
        <f>S253*H253</f>
        <v>0</v>
      </c>
      <c r="AR253" s="23" t="s">
        <v>130</v>
      </c>
      <c r="AT253" s="23" t="s">
        <v>125</v>
      </c>
      <c r="AU253" s="23" t="s">
        <v>79</v>
      </c>
      <c r="AY253" s="23" t="s">
        <v>123</v>
      </c>
      <c r="BE253" s="202">
        <f>IF(N253="základní",J253,0)</f>
        <v>0</v>
      </c>
      <c r="BF253" s="202">
        <f>IF(N253="snížená",J253,0)</f>
        <v>0</v>
      </c>
      <c r="BG253" s="202">
        <f>IF(N253="zákl. přenesená",J253,0)</f>
        <v>0</v>
      </c>
      <c r="BH253" s="202">
        <f>IF(N253="sníž. přenesená",J253,0)</f>
        <v>0</v>
      </c>
      <c r="BI253" s="202">
        <f>IF(N253="nulová",J253,0)</f>
        <v>0</v>
      </c>
      <c r="BJ253" s="23" t="s">
        <v>77</v>
      </c>
      <c r="BK253" s="202">
        <f>ROUND(I253*H253,2)</f>
        <v>0</v>
      </c>
      <c r="BL253" s="23" t="s">
        <v>130</v>
      </c>
      <c r="BM253" s="23" t="s">
        <v>353</v>
      </c>
    </row>
    <row r="254" spans="2:65" s="11" customFormat="1" ht="13.5">
      <c r="B254" s="206"/>
      <c r="C254" s="207"/>
      <c r="D254" s="203" t="s">
        <v>134</v>
      </c>
      <c r="E254" s="208" t="s">
        <v>21</v>
      </c>
      <c r="F254" s="209" t="s">
        <v>354</v>
      </c>
      <c r="G254" s="207"/>
      <c r="H254" s="210">
        <v>1792</v>
      </c>
      <c r="I254" s="211"/>
      <c r="J254" s="207"/>
      <c r="K254" s="207"/>
      <c r="L254" s="212"/>
      <c r="M254" s="213"/>
      <c r="N254" s="214"/>
      <c r="O254" s="214"/>
      <c r="P254" s="214"/>
      <c r="Q254" s="214"/>
      <c r="R254" s="214"/>
      <c r="S254" s="214"/>
      <c r="T254" s="215"/>
      <c r="AT254" s="216" t="s">
        <v>134</v>
      </c>
      <c r="AU254" s="216" t="s">
        <v>79</v>
      </c>
      <c r="AV254" s="11" t="s">
        <v>79</v>
      </c>
      <c r="AW254" s="11" t="s">
        <v>33</v>
      </c>
      <c r="AX254" s="11" t="s">
        <v>69</v>
      </c>
      <c r="AY254" s="216" t="s">
        <v>123</v>
      </c>
    </row>
    <row r="255" spans="2:65" s="12" customFormat="1" ht="13.5">
      <c r="B255" s="217"/>
      <c r="C255" s="218"/>
      <c r="D255" s="203" t="s">
        <v>134</v>
      </c>
      <c r="E255" s="219" t="s">
        <v>21</v>
      </c>
      <c r="F255" s="220" t="s">
        <v>136</v>
      </c>
      <c r="G255" s="218"/>
      <c r="H255" s="221">
        <v>1792</v>
      </c>
      <c r="I255" s="222"/>
      <c r="J255" s="218"/>
      <c r="K255" s="218"/>
      <c r="L255" s="223"/>
      <c r="M255" s="224"/>
      <c r="N255" s="225"/>
      <c r="O255" s="225"/>
      <c r="P255" s="225"/>
      <c r="Q255" s="225"/>
      <c r="R255" s="225"/>
      <c r="S255" s="225"/>
      <c r="T255" s="226"/>
      <c r="AT255" s="227" t="s">
        <v>134</v>
      </c>
      <c r="AU255" s="227" t="s">
        <v>79</v>
      </c>
      <c r="AV255" s="12" t="s">
        <v>130</v>
      </c>
      <c r="AW255" s="12" t="s">
        <v>33</v>
      </c>
      <c r="AX255" s="12" t="s">
        <v>77</v>
      </c>
      <c r="AY255" s="227" t="s">
        <v>123</v>
      </c>
    </row>
    <row r="256" spans="2:65" s="1" customFormat="1" ht="16.5" customHeight="1">
      <c r="B256" s="40"/>
      <c r="C256" s="238" t="s">
        <v>355</v>
      </c>
      <c r="D256" s="238" t="s">
        <v>190</v>
      </c>
      <c r="E256" s="239" t="s">
        <v>356</v>
      </c>
      <c r="F256" s="240" t="s">
        <v>357</v>
      </c>
      <c r="G256" s="241" t="s">
        <v>193</v>
      </c>
      <c r="H256" s="242">
        <v>577.91999999999996</v>
      </c>
      <c r="I256" s="243"/>
      <c r="J256" s="244">
        <f>ROUND(I256*H256,2)</f>
        <v>0</v>
      </c>
      <c r="K256" s="240" t="s">
        <v>129</v>
      </c>
      <c r="L256" s="245"/>
      <c r="M256" s="246" t="s">
        <v>21</v>
      </c>
      <c r="N256" s="247" t="s">
        <v>40</v>
      </c>
      <c r="O256" s="41"/>
      <c r="P256" s="200">
        <f>O256*H256</f>
        <v>0</v>
      </c>
      <c r="Q256" s="200">
        <v>1</v>
      </c>
      <c r="R256" s="200">
        <f>Q256*H256</f>
        <v>577.91999999999996</v>
      </c>
      <c r="S256" s="200">
        <v>0</v>
      </c>
      <c r="T256" s="201">
        <f>S256*H256</f>
        <v>0</v>
      </c>
      <c r="AR256" s="23" t="s">
        <v>170</v>
      </c>
      <c r="AT256" s="23" t="s">
        <v>190</v>
      </c>
      <c r="AU256" s="23" t="s">
        <v>79</v>
      </c>
      <c r="AY256" s="23" t="s">
        <v>123</v>
      </c>
      <c r="BE256" s="202">
        <f>IF(N256="základní",J256,0)</f>
        <v>0</v>
      </c>
      <c r="BF256" s="202">
        <f>IF(N256="snížená",J256,0)</f>
        <v>0</v>
      </c>
      <c r="BG256" s="202">
        <f>IF(N256="zákl. přenesená",J256,0)</f>
        <v>0</v>
      </c>
      <c r="BH256" s="202">
        <f>IF(N256="sníž. přenesená",J256,0)</f>
        <v>0</v>
      </c>
      <c r="BI256" s="202">
        <f>IF(N256="nulová",J256,0)</f>
        <v>0</v>
      </c>
      <c r="BJ256" s="23" t="s">
        <v>77</v>
      </c>
      <c r="BK256" s="202">
        <f>ROUND(I256*H256,2)</f>
        <v>0</v>
      </c>
      <c r="BL256" s="23" t="s">
        <v>130</v>
      </c>
      <c r="BM256" s="23" t="s">
        <v>358</v>
      </c>
    </row>
    <row r="257" spans="2:65" s="11" customFormat="1" ht="13.5">
      <c r="B257" s="206"/>
      <c r="C257" s="207"/>
      <c r="D257" s="203" t="s">
        <v>134</v>
      </c>
      <c r="E257" s="208" t="s">
        <v>21</v>
      </c>
      <c r="F257" s="209" t="s">
        <v>359</v>
      </c>
      <c r="G257" s="207"/>
      <c r="H257" s="210">
        <v>577.91999999999996</v>
      </c>
      <c r="I257" s="211"/>
      <c r="J257" s="207"/>
      <c r="K257" s="207"/>
      <c r="L257" s="212"/>
      <c r="M257" s="213"/>
      <c r="N257" s="214"/>
      <c r="O257" s="214"/>
      <c r="P257" s="214"/>
      <c r="Q257" s="214"/>
      <c r="R257" s="214"/>
      <c r="S257" s="214"/>
      <c r="T257" s="215"/>
      <c r="AT257" s="216" t="s">
        <v>134</v>
      </c>
      <c r="AU257" s="216" t="s">
        <v>79</v>
      </c>
      <c r="AV257" s="11" t="s">
        <v>79</v>
      </c>
      <c r="AW257" s="11" t="s">
        <v>33</v>
      </c>
      <c r="AX257" s="11" t="s">
        <v>69</v>
      </c>
      <c r="AY257" s="216" t="s">
        <v>123</v>
      </c>
    </row>
    <row r="258" spans="2:65" s="12" customFormat="1" ht="13.5">
      <c r="B258" s="217"/>
      <c r="C258" s="218"/>
      <c r="D258" s="203" t="s">
        <v>134</v>
      </c>
      <c r="E258" s="219" t="s">
        <v>21</v>
      </c>
      <c r="F258" s="220" t="s">
        <v>136</v>
      </c>
      <c r="G258" s="218"/>
      <c r="H258" s="221">
        <v>577.91999999999996</v>
      </c>
      <c r="I258" s="222"/>
      <c r="J258" s="218"/>
      <c r="K258" s="218"/>
      <c r="L258" s="223"/>
      <c r="M258" s="224"/>
      <c r="N258" s="225"/>
      <c r="O258" s="225"/>
      <c r="P258" s="225"/>
      <c r="Q258" s="225"/>
      <c r="R258" s="225"/>
      <c r="S258" s="225"/>
      <c r="T258" s="226"/>
      <c r="AT258" s="227" t="s">
        <v>134</v>
      </c>
      <c r="AU258" s="227" t="s">
        <v>79</v>
      </c>
      <c r="AV258" s="12" t="s">
        <v>130</v>
      </c>
      <c r="AW258" s="12" t="s">
        <v>33</v>
      </c>
      <c r="AX258" s="12" t="s">
        <v>77</v>
      </c>
      <c r="AY258" s="227" t="s">
        <v>123</v>
      </c>
    </row>
    <row r="259" spans="2:65" s="1" customFormat="1" ht="16.5" customHeight="1">
      <c r="B259" s="40"/>
      <c r="C259" s="191" t="s">
        <v>360</v>
      </c>
      <c r="D259" s="191" t="s">
        <v>125</v>
      </c>
      <c r="E259" s="192" t="s">
        <v>361</v>
      </c>
      <c r="F259" s="193" t="s">
        <v>362</v>
      </c>
      <c r="G259" s="194" t="s">
        <v>185</v>
      </c>
      <c r="H259" s="195">
        <v>806.4</v>
      </c>
      <c r="I259" s="196"/>
      <c r="J259" s="197">
        <f>ROUND(I259*H259,2)</f>
        <v>0</v>
      </c>
      <c r="K259" s="193" t="s">
        <v>129</v>
      </c>
      <c r="L259" s="60"/>
      <c r="M259" s="198" t="s">
        <v>21</v>
      </c>
      <c r="N259" s="199" t="s">
        <v>40</v>
      </c>
      <c r="O259" s="41"/>
      <c r="P259" s="200">
        <f>O259*H259</f>
        <v>0</v>
      </c>
      <c r="Q259" s="200">
        <v>0</v>
      </c>
      <c r="R259" s="200">
        <f>Q259*H259</f>
        <v>0</v>
      </c>
      <c r="S259" s="200">
        <v>0</v>
      </c>
      <c r="T259" s="201">
        <f>S259*H259</f>
        <v>0</v>
      </c>
      <c r="AR259" s="23" t="s">
        <v>130</v>
      </c>
      <c r="AT259" s="23" t="s">
        <v>125</v>
      </c>
      <c r="AU259" s="23" t="s">
        <v>79</v>
      </c>
      <c r="AY259" s="23" t="s">
        <v>123</v>
      </c>
      <c r="BE259" s="202">
        <f>IF(N259="základní",J259,0)</f>
        <v>0</v>
      </c>
      <c r="BF259" s="202">
        <f>IF(N259="snížená",J259,0)</f>
        <v>0</v>
      </c>
      <c r="BG259" s="202">
        <f>IF(N259="zákl. přenesená",J259,0)</f>
        <v>0</v>
      </c>
      <c r="BH259" s="202">
        <f>IF(N259="sníž. přenesená",J259,0)</f>
        <v>0</v>
      </c>
      <c r="BI259" s="202">
        <f>IF(N259="nulová",J259,0)</f>
        <v>0</v>
      </c>
      <c r="BJ259" s="23" t="s">
        <v>77</v>
      </c>
      <c r="BK259" s="202">
        <f>ROUND(I259*H259,2)</f>
        <v>0</v>
      </c>
      <c r="BL259" s="23" t="s">
        <v>130</v>
      </c>
      <c r="BM259" s="23" t="s">
        <v>363</v>
      </c>
    </row>
    <row r="260" spans="2:65" s="11" customFormat="1" ht="13.5">
      <c r="B260" s="206"/>
      <c r="C260" s="207"/>
      <c r="D260" s="203" t="s">
        <v>134</v>
      </c>
      <c r="E260" s="208" t="s">
        <v>21</v>
      </c>
      <c r="F260" s="209" t="s">
        <v>364</v>
      </c>
      <c r="G260" s="207"/>
      <c r="H260" s="210">
        <v>806.4</v>
      </c>
      <c r="I260" s="211"/>
      <c r="J260" s="207"/>
      <c r="K260" s="207"/>
      <c r="L260" s="212"/>
      <c r="M260" s="213"/>
      <c r="N260" s="214"/>
      <c r="O260" s="214"/>
      <c r="P260" s="214"/>
      <c r="Q260" s="214"/>
      <c r="R260" s="214"/>
      <c r="S260" s="214"/>
      <c r="T260" s="215"/>
      <c r="AT260" s="216" t="s">
        <v>134</v>
      </c>
      <c r="AU260" s="216" t="s">
        <v>79</v>
      </c>
      <c r="AV260" s="11" t="s">
        <v>79</v>
      </c>
      <c r="AW260" s="11" t="s">
        <v>33</v>
      </c>
      <c r="AX260" s="11" t="s">
        <v>69</v>
      </c>
      <c r="AY260" s="216" t="s">
        <v>123</v>
      </c>
    </row>
    <row r="261" spans="2:65" s="12" customFormat="1" ht="13.5">
      <c r="B261" s="217"/>
      <c r="C261" s="218"/>
      <c r="D261" s="203" t="s">
        <v>134</v>
      </c>
      <c r="E261" s="219" t="s">
        <v>21</v>
      </c>
      <c r="F261" s="220" t="s">
        <v>136</v>
      </c>
      <c r="G261" s="218"/>
      <c r="H261" s="221">
        <v>806.4</v>
      </c>
      <c r="I261" s="222"/>
      <c r="J261" s="218"/>
      <c r="K261" s="218"/>
      <c r="L261" s="223"/>
      <c r="M261" s="224"/>
      <c r="N261" s="225"/>
      <c r="O261" s="225"/>
      <c r="P261" s="225"/>
      <c r="Q261" s="225"/>
      <c r="R261" s="225"/>
      <c r="S261" s="225"/>
      <c r="T261" s="226"/>
      <c r="AT261" s="227" t="s">
        <v>134</v>
      </c>
      <c r="AU261" s="227" t="s">
        <v>79</v>
      </c>
      <c r="AV261" s="12" t="s">
        <v>130</v>
      </c>
      <c r="AW261" s="12" t="s">
        <v>33</v>
      </c>
      <c r="AX261" s="12" t="s">
        <v>77</v>
      </c>
      <c r="AY261" s="227" t="s">
        <v>123</v>
      </c>
    </row>
    <row r="262" spans="2:65" s="1" customFormat="1" ht="16.5" customHeight="1">
      <c r="B262" s="40"/>
      <c r="C262" s="238" t="s">
        <v>365</v>
      </c>
      <c r="D262" s="238" t="s">
        <v>190</v>
      </c>
      <c r="E262" s="239" t="s">
        <v>366</v>
      </c>
      <c r="F262" s="240" t="s">
        <v>367</v>
      </c>
      <c r="G262" s="241" t="s">
        <v>193</v>
      </c>
      <c r="H262" s="242">
        <v>1733.76</v>
      </c>
      <c r="I262" s="243"/>
      <c r="J262" s="244">
        <f>ROUND(I262*H262,2)</f>
        <v>0</v>
      </c>
      <c r="K262" s="240" t="s">
        <v>129</v>
      </c>
      <c r="L262" s="245"/>
      <c r="M262" s="246" t="s">
        <v>21</v>
      </c>
      <c r="N262" s="247" t="s">
        <v>40</v>
      </c>
      <c r="O262" s="41"/>
      <c r="P262" s="200">
        <f>O262*H262</f>
        <v>0</v>
      </c>
      <c r="Q262" s="200">
        <v>1</v>
      </c>
      <c r="R262" s="200">
        <f>Q262*H262</f>
        <v>1733.76</v>
      </c>
      <c r="S262" s="200">
        <v>0</v>
      </c>
      <c r="T262" s="201">
        <f>S262*H262</f>
        <v>0</v>
      </c>
      <c r="AR262" s="23" t="s">
        <v>170</v>
      </c>
      <c r="AT262" s="23" t="s">
        <v>190</v>
      </c>
      <c r="AU262" s="23" t="s">
        <v>79</v>
      </c>
      <c r="AY262" s="23" t="s">
        <v>123</v>
      </c>
      <c r="BE262" s="202">
        <f>IF(N262="základní",J262,0)</f>
        <v>0</v>
      </c>
      <c r="BF262" s="202">
        <f>IF(N262="snížená",J262,0)</f>
        <v>0</v>
      </c>
      <c r="BG262" s="202">
        <f>IF(N262="zákl. přenesená",J262,0)</f>
        <v>0</v>
      </c>
      <c r="BH262" s="202">
        <f>IF(N262="sníž. přenesená",J262,0)</f>
        <v>0</v>
      </c>
      <c r="BI262" s="202">
        <f>IF(N262="nulová",J262,0)</f>
        <v>0</v>
      </c>
      <c r="BJ262" s="23" t="s">
        <v>77</v>
      </c>
      <c r="BK262" s="202">
        <f>ROUND(I262*H262,2)</f>
        <v>0</v>
      </c>
      <c r="BL262" s="23" t="s">
        <v>130</v>
      </c>
      <c r="BM262" s="23" t="s">
        <v>368</v>
      </c>
    </row>
    <row r="263" spans="2:65" s="11" customFormat="1" ht="13.5">
      <c r="B263" s="206"/>
      <c r="C263" s="207"/>
      <c r="D263" s="203" t="s">
        <v>134</v>
      </c>
      <c r="E263" s="208" t="s">
        <v>21</v>
      </c>
      <c r="F263" s="209" t="s">
        <v>369</v>
      </c>
      <c r="G263" s="207"/>
      <c r="H263" s="210">
        <v>1733.76</v>
      </c>
      <c r="I263" s="211"/>
      <c r="J263" s="207"/>
      <c r="K263" s="207"/>
      <c r="L263" s="212"/>
      <c r="M263" s="213"/>
      <c r="N263" s="214"/>
      <c r="O263" s="214"/>
      <c r="P263" s="214"/>
      <c r="Q263" s="214"/>
      <c r="R263" s="214"/>
      <c r="S263" s="214"/>
      <c r="T263" s="215"/>
      <c r="AT263" s="216" t="s">
        <v>134</v>
      </c>
      <c r="AU263" s="216" t="s">
        <v>79</v>
      </c>
      <c r="AV263" s="11" t="s">
        <v>79</v>
      </c>
      <c r="AW263" s="11" t="s">
        <v>33</v>
      </c>
      <c r="AX263" s="11" t="s">
        <v>69</v>
      </c>
      <c r="AY263" s="216" t="s">
        <v>123</v>
      </c>
    </row>
    <row r="264" spans="2:65" s="12" customFormat="1" ht="13.5">
      <c r="B264" s="217"/>
      <c r="C264" s="218"/>
      <c r="D264" s="203" t="s">
        <v>134</v>
      </c>
      <c r="E264" s="219" t="s">
        <v>21</v>
      </c>
      <c r="F264" s="220" t="s">
        <v>136</v>
      </c>
      <c r="G264" s="218"/>
      <c r="H264" s="221">
        <v>1733.76</v>
      </c>
      <c r="I264" s="222"/>
      <c r="J264" s="218"/>
      <c r="K264" s="218"/>
      <c r="L264" s="223"/>
      <c r="M264" s="224"/>
      <c r="N264" s="225"/>
      <c r="O264" s="225"/>
      <c r="P264" s="225"/>
      <c r="Q264" s="225"/>
      <c r="R264" s="225"/>
      <c r="S264" s="225"/>
      <c r="T264" s="226"/>
      <c r="AT264" s="227" t="s">
        <v>134</v>
      </c>
      <c r="AU264" s="227" t="s">
        <v>79</v>
      </c>
      <c r="AV264" s="12" t="s">
        <v>130</v>
      </c>
      <c r="AW264" s="12" t="s">
        <v>33</v>
      </c>
      <c r="AX264" s="12" t="s">
        <v>77</v>
      </c>
      <c r="AY264" s="227" t="s">
        <v>123</v>
      </c>
    </row>
    <row r="265" spans="2:65" s="1" customFormat="1" ht="25.5" customHeight="1">
      <c r="B265" s="40"/>
      <c r="C265" s="191" t="s">
        <v>370</v>
      </c>
      <c r="D265" s="191" t="s">
        <v>125</v>
      </c>
      <c r="E265" s="192" t="s">
        <v>371</v>
      </c>
      <c r="F265" s="193" t="s">
        <v>372</v>
      </c>
      <c r="G265" s="194" t="s">
        <v>128</v>
      </c>
      <c r="H265" s="195">
        <v>9680.6</v>
      </c>
      <c r="I265" s="196"/>
      <c r="J265" s="197">
        <f>ROUND(I265*H265,2)</f>
        <v>0</v>
      </c>
      <c r="K265" s="193" t="s">
        <v>129</v>
      </c>
      <c r="L265" s="60"/>
      <c r="M265" s="198" t="s">
        <v>21</v>
      </c>
      <c r="N265" s="199" t="s">
        <v>40</v>
      </c>
      <c r="O265" s="41"/>
      <c r="P265" s="200">
        <f>O265*H265</f>
        <v>0</v>
      </c>
      <c r="Q265" s="200">
        <v>6.0099999999999997E-3</v>
      </c>
      <c r="R265" s="200">
        <f>Q265*H265</f>
        <v>58.180405999999998</v>
      </c>
      <c r="S265" s="200">
        <v>0</v>
      </c>
      <c r="T265" s="201">
        <f>S265*H265</f>
        <v>0</v>
      </c>
      <c r="AR265" s="23" t="s">
        <v>130</v>
      </c>
      <c r="AT265" s="23" t="s">
        <v>125</v>
      </c>
      <c r="AU265" s="23" t="s">
        <v>79</v>
      </c>
      <c r="AY265" s="23" t="s">
        <v>123</v>
      </c>
      <c r="BE265" s="202">
        <f>IF(N265="základní",J265,0)</f>
        <v>0</v>
      </c>
      <c r="BF265" s="202">
        <f>IF(N265="snížená",J265,0)</f>
        <v>0</v>
      </c>
      <c r="BG265" s="202">
        <f>IF(N265="zákl. přenesená",J265,0)</f>
        <v>0</v>
      </c>
      <c r="BH265" s="202">
        <f>IF(N265="sníž. přenesená",J265,0)</f>
        <v>0</v>
      </c>
      <c r="BI265" s="202">
        <f>IF(N265="nulová",J265,0)</f>
        <v>0</v>
      </c>
      <c r="BJ265" s="23" t="s">
        <v>77</v>
      </c>
      <c r="BK265" s="202">
        <f>ROUND(I265*H265,2)</f>
        <v>0</v>
      </c>
      <c r="BL265" s="23" t="s">
        <v>130</v>
      </c>
      <c r="BM265" s="23" t="s">
        <v>373</v>
      </c>
    </row>
    <row r="266" spans="2:65" s="11" customFormat="1" ht="13.5">
      <c r="B266" s="206"/>
      <c r="C266" s="207"/>
      <c r="D266" s="203" t="s">
        <v>134</v>
      </c>
      <c r="E266" s="208" t="s">
        <v>21</v>
      </c>
      <c r="F266" s="209" t="s">
        <v>374</v>
      </c>
      <c r="G266" s="207"/>
      <c r="H266" s="210">
        <v>9680.6</v>
      </c>
      <c r="I266" s="211"/>
      <c r="J266" s="207"/>
      <c r="K266" s="207"/>
      <c r="L266" s="212"/>
      <c r="M266" s="213"/>
      <c r="N266" s="214"/>
      <c r="O266" s="214"/>
      <c r="P266" s="214"/>
      <c r="Q266" s="214"/>
      <c r="R266" s="214"/>
      <c r="S266" s="214"/>
      <c r="T266" s="215"/>
      <c r="AT266" s="216" t="s">
        <v>134</v>
      </c>
      <c r="AU266" s="216" t="s">
        <v>79</v>
      </c>
      <c r="AV266" s="11" t="s">
        <v>79</v>
      </c>
      <c r="AW266" s="11" t="s">
        <v>33</v>
      </c>
      <c r="AX266" s="11" t="s">
        <v>69</v>
      </c>
      <c r="AY266" s="216" t="s">
        <v>123</v>
      </c>
    </row>
    <row r="267" spans="2:65" s="12" customFormat="1" ht="13.5">
      <c r="B267" s="217"/>
      <c r="C267" s="218"/>
      <c r="D267" s="203" t="s">
        <v>134</v>
      </c>
      <c r="E267" s="219" t="s">
        <v>21</v>
      </c>
      <c r="F267" s="220" t="s">
        <v>136</v>
      </c>
      <c r="G267" s="218"/>
      <c r="H267" s="221">
        <v>9680.6</v>
      </c>
      <c r="I267" s="222"/>
      <c r="J267" s="218"/>
      <c r="K267" s="218"/>
      <c r="L267" s="223"/>
      <c r="M267" s="224"/>
      <c r="N267" s="225"/>
      <c r="O267" s="225"/>
      <c r="P267" s="225"/>
      <c r="Q267" s="225"/>
      <c r="R267" s="225"/>
      <c r="S267" s="225"/>
      <c r="T267" s="226"/>
      <c r="AT267" s="227" t="s">
        <v>134</v>
      </c>
      <c r="AU267" s="227" t="s">
        <v>79</v>
      </c>
      <c r="AV267" s="12" t="s">
        <v>130</v>
      </c>
      <c r="AW267" s="12" t="s">
        <v>33</v>
      </c>
      <c r="AX267" s="12" t="s">
        <v>77</v>
      </c>
      <c r="AY267" s="227" t="s">
        <v>123</v>
      </c>
    </row>
    <row r="268" spans="2:65" s="1" customFormat="1" ht="25.5" customHeight="1">
      <c r="B268" s="40"/>
      <c r="C268" s="191" t="s">
        <v>375</v>
      </c>
      <c r="D268" s="191" t="s">
        <v>125</v>
      </c>
      <c r="E268" s="192" t="s">
        <v>376</v>
      </c>
      <c r="F268" s="193" t="s">
        <v>377</v>
      </c>
      <c r="G268" s="194" t="s">
        <v>128</v>
      </c>
      <c r="H268" s="195">
        <v>27879.8</v>
      </c>
      <c r="I268" s="196"/>
      <c r="J268" s="197">
        <f>ROUND(I268*H268,2)</f>
        <v>0</v>
      </c>
      <c r="K268" s="193" t="s">
        <v>129</v>
      </c>
      <c r="L268" s="60"/>
      <c r="M268" s="198" t="s">
        <v>21</v>
      </c>
      <c r="N268" s="199" t="s">
        <v>40</v>
      </c>
      <c r="O268" s="41"/>
      <c r="P268" s="200">
        <f>O268*H268</f>
        <v>0</v>
      </c>
      <c r="Q268" s="200">
        <v>7.1000000000000002E-4</v>
      </c>
      <c r="R268" s="200">
        <f>Q268*H268</f>
        <v>19.794657999999998</v>
      </c>
      <c r="S268" s="200">
        <v>0</v>
      </c>
      <c r="T268" s="201">
        <f>S268*H268</f>
        <v>0</v>
      </c>
      <c r="AR268" s="23" t="s">
        <v>130</v>
      </c>
      <c r="AT268" s="23" t="s">
        <v>125</v>
      </c>
      <c r="AU268" s="23" t="s">
        <v>79</v>
      </c>
      <c r="AY268" s="23" t="s">
        <v>123</v>
      </c>
      <c r="BE268" s="202">
        <f>IF(N268="základní",J268,0)</f>
        <v>0</v>
      </c>
      <c r="BF268" s="202">
        <f>IF(N268="snížená",J268,0)</f>
        <v>0</v>
      </c>
      <c r="BG268" s="202">
        <f>IF(N268="zákl. přenesená",J268,0)</f>
        <v>0</v>
      </c>
      <c r="BH268" s="202">
        <f>IF(N268="sníž. přenesená",J268,0)</f>
        <v>0</v>
      </c>
      <c r="BI268" s="202">
        <f>IF(N268="nulová",J268,0)</f>
        <v>0</v>
      </c>
      <c r="BJ268" s="23" t="s">
        <v>77</v>
      </c>
      <c r="BK268" s="202">
        <f>ROUND(I268*H268,2)</f>
        <v>0</v>
      </c>
      <c r="BL268" s="23" t="s">
        <v>130</v>
      </c>
      <c r="BM268" s="23" t="s">
        <v>378</v>
      </c>
    </row>
    <row r="269" spans="2:65" s="11" customFormat="1" ht="13.5">
      <c r="B269" s="206"/>
      <c r="C269" s="207"/>
      <c r="D269" s="203" t="s">
        <v>134</v>
      </c>
      <c r="E269" s="208" t="s">
        <v>21</v>
      </c>
      <c r="F269" s="209" t="s">
        <v>379</v>
      </c>
      <c r="G269" s="207"/>
      <c r="H269" s="210">
        <v>9277.4</v>
      </c>
      <c r="I269" s="211"/>
      <c r="J269" s="207"/>
      <c r="K269" s="207"/>
      <c r="L269" s="212"/>
      <c r="M269" s="213"/>
      <c r="N269" s="214"/>
      <c r="O269" s="214"/>
      <c r="P269" s="214"/>
      <c r="Q269" s="214"/>
      <c r="R269" s="214"/>
      <c r="S269" s="214"/>
      <c r="T269" s="215"/>
      <c r="AT269" s="216" t="s">
        <v>134</v>
      </c>
      <c r="AU269" s="216" t="s">
        <v>79</v>
      </c>
      <c r="AV269" s="11" t="s">
        <v>79</v>
      </c>
      <c r="AW269" s="11" t="s">
        <v>33</v>
      </c>
      <c r="AX269" s="11" t="s">
        <v>69</v>
      </c>
      <c r="AY269" s="216" t="s">
        <v>123</v>
      </c>
    </row>
    <row r="270" spans="2:65" s="11" customFormat="1" ht="13.5">
      <c r="B270" s="206"/>
      <c r="C270" s="207"/>
      <c r="D270" s="203" t="s">
        <v>134</v>
      </c>
      <c r="E270" s="208" t="s">
        <v>21</v>
      </c>
      <c r="F270" s="209" t="s">
        <v>380</v>
      </c>
      <c r="G270" s="207"/>
      <c r="H270" s="210">
        <v>9232.6</v>
      </c>
      <c r="I270" s="211"/>
      <c r="J270" s="207"/>
      <c r="K270" s="207"/>
      <c r="L270" s="212"/>
      <c r="M270" s="213"/>
      <c r="N270" s="214"/>
      <c r="O270" s="214"/>
      <c r="P270" s="214"/>
      <c r="Q270" s="214"/>
      <c r="R270" s="214"/>
      <c r="S270" s="214"/>
      <c r="T270" s="215"/>
      <c r="AT270" s="216" t="s">
        <v>134</v>
      </c>
      <c r="AU270" s="216" t="s">
        <v>79</v>
      </c>
      <c r="AV270" s="11" t="s">
        <v>79</v>
      </c>
      <c r="AW270" s="11" t="s">
        <v>33</v>
      </c>
      <c r="AX270" s="11" t="s">
        <v>69</v>
      </c>
      <c r="AY270" s="216" t="s">
        <v>123</v>
      </c>
    </row>
    <row r="271" spans="2:65" s="11" customFormat="1" ht="13.5">
      <c r="B271" s="206"/>
      <c r="C271" s="207"/>
      <c r="D271" s="203" t="s">
        <v>134</v>
      </c>
      <c r="E271" s="208" t="s">
        <v>21</v>
      </c>
      <c r="F271" s="209" t="s">
        <v>381</v>
      </c>
      <c r="G271" s="207"/>
      <c r="H271" s="210">
        <v>9187.7999999999993</v>
      </c>
      <c r="I271" s="211"/>
      <c r="J271" s="207"/>
      <c r="K271" s="207"/>
      <c r="L271" s="212"/>
      <c r="M271" s="213"/>
      <c r="N271" s="214"/>
      <c r="O271" s="214"/>
      <c r="P271" s="214"/>
      <c r="Q271" s="214"/>
      <c r="R271" s="214"/>
      <c r="S271" s="214"/>
      <c r="T271" s="215"/>
      <c r="AT271" s="216" t="s">
        <v>134</v>
      </c>
      <c r="AU271" s="216" t="s">
        <v>79</v>
      </c>
      <c r="AV271" s="11" t="s">
        <v>79</v>
      </c>
      <c r="AW271" s="11" t="s">
        <v>33</v>
      </c>
      <c r="AX271" s="11" t="s">
        <v>69</v>
      </c>
      <c r="AY271" s="216" t="s">
        <v>123</v>
      </c>
    </row>
    <row r="272" spans="2:65" s="11" customFormat="1" ht="13.5">
      <c r="B272" s="206"/>
      <c r="C272" s="207"/>
      <c r="D272" s="203" t="s">
        <v>134</v>
      </c>
      <c r="E272" s="208" t="s">
        <v>21</v>
      </c>
      <c r="F272" s="209" t="s">
        <v>382</v>
      </c>
      <c r="G272" s="207"/>
      <c r="H272" s="210">
        <v>182</v>
      </c>
      <c r="I272" s="211"/>
      <c r="J272" s="207"/>
      <c r="K272" s="207"/>
      <c r="L272" s="212"/>
      <c r="M272" s="213"/>
      <c r="N272" s="214"/>
      <c r="O272" s="214"/>
      <c r="P272" s="214"/>
      <c r="Q272" s="214"/>
      <c r="R272" s="214"/>
      <c r="S272" s="214"/>
      <c r="T272" s="215"/>
      <c r="AT272" s="216" t="s">
        <v>134</v>
      </c>
      <c r="AU272" s="216" t="s">
        <v>79</v>
      </c>
      <c r="AV272" s="11" t="s">
        <v>79</v>
      </c>
      <c r="AW272" s="11" t="s">
        <v>33</v>
      </c>
      <c r="AX272" s="11" t="s">
        <v>69</v>
      </c>
      <c r="AY272" s="216" t="s">
        <v>123</v>
      </c>
    </row>
    <row r="273" spans="2:65" s="12" customFormat="1" ht="13.5">
      <c r="B273" s="217"/>
      <c r="C273" s="218"/>
      <c r="D273" s="203" t="s">
        <v>134</v>
      </c>
      <c r="E273" s="219" t="s">
        <v>21</v>
      </c>
      <c r="F273" s="220" t="s">
        <v>136</v>
      </c>
      <c r="G273" s="218"/>
      <c r="H273" s="221">
        <v>27879.8</v>
      </c>
      <c r="I273" s="222"/>
      <c r="J273" s="218"/>
      <c r="K273" s="218"/>
      <c r="L273" s="223"/>
      <c r="M273" s="224"/>
      <c r="N273" s="225"/>
      <c r="O273" s="225"/>
      <c r="P273" s="225"/>
      <c r="Q273" s="225"/>
      <c r="R273" s="225"/>
      <c r="S273" s="225"/>
      <c r="T273" s="226"/>
      <c r="AT273" s="227" t="s">
        <v>134</v>
      </c>
      <c r="AU273" s="227" t="s">
        <v>79</v>
      </c>
      <c r="AV273" s="12" t="s">
        <v>130</v>
      </c>
      <c r="AW273" s="12" t="s">
        <v>33</v>
      </c>
      <c r="AX273" s="12" t="s">
        <v>77</v>
      </c>
      <c r="AY273" s="227" t="s">
        <v>123</v>
      </c>
    </row>
    <row r="274" spans="2:65" s="1" customFormat="1" ht="38.25" customHeight="1">
      <c r="B274" s="40"/>
      <c r="C274" s="191" t="s">
        <v>383</v>
      </c>
      <c r="D274" s="191" t="s">
        <v>125</v>
      </c>
      <c r="E274" s="192" t="s">
        <v>384</v>
      </c>
      <c r="F274" s="193" t="s">
        <v>385</v>
      </c>
      <c r="G274" s="194" t="s">
        <v>128</v>
      </c>
      <c r="H274" s="195">
        <v>9278.7999999999993</v>
      </c>
      <c r="I274" s="196"/>
      <c r="J274" s="197">
        <f>ROUND(I274*H274,2)</f>
        <v>0</v>
      </c>
      <c r="K274" s="193" t="s">
        <v>129</v>
      </c>
      <c r="L274" s="60"/>
      <c r="M274" s="198" t="s">
        <v>21</v>
      </c>
      <c r="N274" s="199" t="s">
        <v>40</v>
      </c>
      <c r="O274" s="41"/>
      <c r="P274" s="200">
        <f>O274*H274</f>
        <v>0</v>
      </c>
      <c r="Q274" s="200">
        <v>0.15559000000000001</v>
      </c>
      <c r="R274" s="200">
        <f>Q274*H274</f>
        <v>1443.688492</v>
      </c>
      <c r="S274" s="200">
        <v>0</v>
      </c>
      <c r="T274" s="201">
        <f>S274*H274</f>
        <v>0</v>
      </c>
      <c r="AR274" s="23" t="s">
        <v>130</v>
      </c>
      <c r="AT274" s="23" t="s">
        <v>125</v>
      </c>
      <c r="AU274" s="23" t="s">
        <v>79</v>
      </c>
      <c r="AY274" s="23" t="s">
        <v>123</v>
      </c>
      <c r="BE274" s="202">
        <f>IF(N274="základní",J274,0)</f>
        <v>0</v>
      </c>
      <c r="BF274" s="202">
        <f>IF(N274="snížená",J274,0)</f>
        <v>0</v>
      </c>
      <c r="BG274" s="202">
        <f>IF(N274="zákl. přenesená",J274,0)</f>
        <v>0</v>
      </c>
      <c r="BH274" s="202">
        <f>IF(N274="sníž. přenesená",J274,0)</f>
        <v>0</v>
      </c>
      <c r="BI274" s="202">
        <f>IF(N274="nulová",J274,0)</f>
        <v>0</v>
      </c>
      <c r="BJ274" s="23" t="s">
        <v>77</v>
      </c>
      <c r="BK274" s="202">
        <f>ROUND(I274*H274,2)</f>
        <v>0</v>
      </c>
      <c r="BL274" s="23" t="s">
        <v>130</v>
      </c>
      <c r="BM274" s="23" t="s">
        <v>386</v>
      </c>
    </row>
    <row r="275" spans="2:65" s="11" customFormat="1" ht="13.5">
      <c r="B275" s="206"/>
      <c r="C275" s="207"/>
      <c r="D275" s="203" t="s">
        <v>134</v>
      </c>
      <c r="E275" s="208" t="s">
        <v>21</v>
      </c>
      <c r="F275" s="209" t="s">
        <v>387</v>
      </c>
      <c r="G275" s="207"/>
      <c r="H275" s="210">
        <v>9187.7999999999993</v>
      </c>
      <c r="I275" s="211"/>
      <c r="J275" s="207"/>
      <c r="K275" s="207"/>
      <c r="L275" s="212"/>
      <c r="M275" s="213"/>
      <c r="N275" s="214"/>
      <c r="O275" s="214"/>
      <c r="P275" s="214"/>
      <c r="Q275" s="214"/>
      <c r="R275" s="214"/>
      <c r="S275" s="214"/>
      <c r="T275" s="215"/>
      <c r="AT275" s="216" t="s">
        <v>134</v>
      </c>
      <c r="AU275" s="216" t="s">
        <v>79</v>
      </c>
      <c r="AV275" s="11" t="s">
        <v>79</v>
      </c>
      <c r="AW275" s="11" t="s">
        <v>33</v>
      </c>
      <c r="AX275" s="11" t="s">
        <v>69</v>
      </c>
      <c r="AY275" s="216" t="s">
        <v>123</v>
      </c>
    </row>
    <row r="276" spans="2:65" s="11" customFormat="1" ht="13.5">
      <c r="B276" s="206"/>
      <c r="C276" s="207"/>
      <c r="D276" s="203" t="s">
        <v>134</v>
      </c>
      <c r="E276" s="208" t="s">
        <v>21</v>
      </c>
      <c r="F276" s="209" t="s">
        <v>388</v>
      </c>
      <c r="G276" s="207"/>
      <c r="H276" s="210">
        <v>91</v>
      </c>
      <c r="I276" s="211"/>
      <c r="J276" s="207"/>
      <c r="K276" s="207"/>
      <c r="L276" s="212"/>
      <c r="M276" s="213"/>
      <c r="N276" s="214"/>
      <c r="O276" s="214"/>
      <c r="P276" s="214"/>
      <c r="Q276" s="214"/>
      <c r="R276" s="214"/>
      <c r="S276" s="214"/>
      <c r="T276" s="215"/>
      <c r="AT276" s="216" t="s">
        <v>134</v>
      </c>
      <c r="AU276" s="216" t="s">
        <v>79</v>
      </c>
      <c r="AV276" s="11" t="s">
        <v>79</v>
      </c>
      <c r="AW276" s="11" t="s">
        <v>33</v>
      </c>
      <c r="AX276" s="11" t="s">
        <v>69</v>
      </c>
      <c r="AY276" s="216" t="s">
        <v>123</v>
      </c>
    </row>
    <row r="277" spans="2:65" s="12" customFormat="1" ht="13.5">
      <c r="B277" s="217"/>
      <c r="C277" s="218"/>
      <c r="D277" s="203" t="s">
        <v>134</v>
      </c>
      <c r="E277" s="219" t="s">
        <v>21</v>
      </c>
      <c r="F277" s="220" t="s">
        <v>136</v>
      </c>
      <c r="G277" s="218"/>
      <c r="H277" s="221">
        <v>9278.7999999999993</v>
      </c>
      <c r="I277" s="222"/>
      <c r="J277" s="218"/>
      <c r="K277" s="218"/>
      <c r="L277" s="223"/>
      <c r="M277" s="224"/>
      <c r="N277" s="225"/>
      <c r="O277" s="225"/>
      <c r="P277" s="225"/>
      <c r="Q277" s="225"/>
      <c r="R277" s="225"/>
      <c r="S277" s="225"/>
      <c r="T277" s="226"/>
      <c r="AT277" s="227" t="s">
        <v>134</v>
      </c>
      <c r="AU277" s="227" t="s">
        <v>79</v>
      </c>
      <c r="AV277" s="12" t="s">
        <v>130</v>
      </c>
      <c r="AW277" s="12" t="s">
        <v>33</v>
      </c>
      <c r="AX277" s="12" t="s">
        <v>77</v>
      </c>
      <c r="AY277" s="227" t="s">
        <v>123</v>
      </c>
    </row>
    <row r="278" spans="2:65" s="1" customFormat="1" ht="38.25" customHeight="1">
      <c r="B278" s="40"/>
      <c r="C278" s="191" t="s">
        <v>389</v>
      </c>
      <c r="D278" s="191" t="s">
        <v>125</v>
      </c>
      <c r="E278" s="192" t="s">
        <v>390</v>
      </c>
      <c r="F278" s="193" t="s">
        <v>391</v>
      </c>
      <c r="G278" s="194" t="s">
        <v>128</v>
      </c>
      <c r="H278" s="195">
        <v>18510</v>
      </c>
      <c r="I278" s="196"/>
      <c r="J278" s="197">
        <f>ROUND(I278*H278,2)</f>
        <v>0</v>
      </c>
      <c r="K278" s="193" t="s">
        <v>21</v>
      </c>
      <c r="L278" s="60"/>
      <c r="M278" s="198" t="s">
        <v>21</v>
      </c>
      <c r="N278" s="199" t="s">
        <v>40</v>
      </c>
      <c r="O278" s="41"/>
      <c r="P278" s="200">
        <f>O278*H278</f>
        <v>0</v>
      </c>
      <c r="Q278" s="200">
        <v>0.20746000000000001</v>
      </c>
      <c r="R278" s="200">
        <f>Q278*H278</f>
        <v>3840.0846000000001</v>
      </c>
      <c r="S278" s="200">
        <v>0</v>
      </c>
      <c r="T278" s="201">
        <f>S278*H278</f>
        <v>0</v>
      </c>
      <c r="AR278" s="23" t="s">
        <v>130</v>
      </c>
      <c r="AT278" s="23" t="s">
        <v>125</v>
      </c>
      <c r="AU278" s="23" t="s">
        <v>79</v>
      </c>
      <c r="AY278" s="23" t="s">
        <v>123</v>
      </c>
      <c r="BE278" s="202">
        <f>IF(N278="základní",J278,0)</f>
        <v>0</v>
      </c>
      <c r="BF278" s="202">
        <f>IF(N278="snížená",J278,0)</f>
        <v>0</v>
      </c>
      <c r="BG278" s="202">
        <f>IF(N278="zákl. přenesená",J278,0)</f>
        <v>0</v>
      </c>
      <c r="BH278" s="202">
        <f>IF(N278="sníž. přenesená",J278,0)</f>
        <v>0</v>
      </c>
      <c r="BI278" s="202">
        <f>IF(N278="nulová",J278,0)</f>
        <v>0</v>
      </c>
      <c r="BJ278" s="23" t="s">
        <v>77</v>
      </c>
      <c r="BK278" s="202">
        <f>ROUND(I278*H278,2)</f>
        <v>0</v>
      </c>
      <c r="BL278" s="23" t="s">
        <v>130</v>
      </c>
      <c r="BM278" s="23" t="s">
        <v>392</v>
      </c>
    </row>
    <row r="279" spans="2:65" s="11" customFormat="1" ht="13.5">
      <c r="B279" s="206"/>
      <c r="C279" s="207"/>
      <c r="D279" s="203" t="s">
        <v>134</v>
      </c>
      <c r="E279" s="208" t="s">
        <v>21</v>
      </c>
      <c r="F279" s="209" t="s">
        <v>393</v>
      </c>
      <c r="G279" s="207"/>
      <c r="H279" s="210">
        <v>9277.4</v>
      </c>
      <c r="I279" s="211"/>
      <c r="J279" s="207"/>
      <c r="K279" s="207"/>
      <c r="L279" s="212"/>
      <c r="M279" s="213"/>
      <c r="N279" s="214"/>
      <c r="O279" s="214"/>
      <c r="P279" s="214"/>
      <c r="Q279" s="214"/>
      <c r="R279" s="214"/>
      <c r="S279" s="214"/>
      <c r="T279" s="215"/>
      <c r="AT279" s="216" t="s">
        <v>134</v>
      </c>
      <c r="AU279" s="216" t="s">
        <v>79</v>
      </c>
      <c r="AV279" s="11" t="s">
        <v>79</v>
      </c>
      <c r="AW279" s="11" t="s">
        <v>33</v>
      </c>
      <c r="AX279" s="11" t="s">
        <v>69</v>
      </c>
      <c r="AY279" s="216" t="s">
        <v>123</v>
      </c>
    </row>
    <row r="280" spans="2:65" s="11" customFormat="1" ht="13.5">
      <c r="B280" s="206"/>
      <c r="C280" s="207"/>
      <c r="D280" s="203" t="s">
        <v>134</v>
      </c>
      <c r="E280" s="208" t="s">
        <v>21</v>
      </c>
      <c r="F280" s="209" t="s">
        <v>394</v>
      </c>
      <c r="G280" s="207"/>
      <c r="H280" s="210">
        <v>9232.6</v>
      </c>
      <c r="I280" s="211"/>
      <c r="J280" s="207"/>
      <c r="K280" s="207"/>
      <c r="L280" s="212"/>
      <c r="M280" s="213"/>
      <c r="N280" s="214"/>
      <c r="O280" s="214"/>
      <c r="P280" s="214"/>
      <c r="Q280" s="214"/>
      <c r="R280" s="214"/>
      <c r="S280" s="214"/>
      <c r="T280" s="215"/>
      <c r="AT280" s="216" t="s">
        <v>134</v>
      </c>
      <c r="AU280" s="216" t="s">
        <v>79</v>
      </c>
      <c r="AV280" s="11" t="s">
        <v>79</v>
      </c>
      <c r="AW280" s="11" t="s">
        <v>33</v>
      </c>
      <c r="AX280" s="11" t="s">
        <v>69</v>
      </c>
      <c r="AY280" s="216" t="s">
        <v>123</v>
      </c>
    </row>
    <row r="281" spans="2:65" s="12" customFormat="1" ht="13.5">
      <c r="B281" s="217"/>
      <c r="C281" s="218"/>
      <c r="D281" s="203" t="s">
        <v>134</v>
      </c>
      <c r="E281" s="219" t="s">
        <v>21</v>
      </c>
      <c r="F281" s="220" t="s">
        <v>136</v>
      </c>
      <c r="G281" s="218"/>
      <c r="H281" s="221">
        <v>18510</v>
      </c>
      <c r="I281" s="222"/>
      <c r="J281" s="218"/>
      <c r="K281" s="218"/>
      <c r="L281" s="223"/>
      <c r="M281" s="224"/>
      <c r="N281" s="225"/>
      <c r="O281" s="225"/>
      <c r="P281" s="225"/>
      <c r="Q281" s="225"/>
      <c r="R281" s="225"/>
      <c r="S281" s="225"/>
      <c r="T281" s="226"/>
      <c r="AT281" s="227" t="s">
        <v>134</v>
      </c>
      <c r="AU281" s="227" t="s">
        <v>79</v>
      </c>
      <c r="AV281" s="12" t="s">
        <v>130</v>
      </c>
      <c r="AW281" s="12" t="s">
        <v>33</v>
      </c>
      <c r="AX281" s="12" t="s">
        <v>77</v>
      </c>
      <c r="AY281" s="227" t="s">
        <v>123</v>
      </c>
    </row>
    <row r="282" spans="2:65" s="1" customFormat="1" ht="25.5" customHeight="1">
      <c r="B282" s="40"/>
      <c r="C282" s="191" t="s">
        <v>395</v>
      </c>
      <c r="D282" s="191" t="s">
        <v>125</v>
      </c>
      <c r="E282" s="192" t="s">
        <v>396</v>
      </c>
      <c r="F282" s="193" t="s">
        <v>397</v>
      </c>
      <c r="G282" s="194" t="s">
        <v>128</v>
      </c>
      <c r="H282" s="195">
        <v>9234</v>
      </c>
      <c r="I282" s="196"/>
      <c r="J282" s="197">
        <f>ROUND(I282*H282,2)</f>
        <v>0</v>
      </c>
      <c r="K282" s="193" t="s">
        <v>129</v>
      </c>
      <c r="L282" s="60"/>
      <c r="M282" s="198" t="s">
        <v>21</v>
      </c>
      <c r="N282" s="199" t="s">
        <v>40</v>
      </c>
      <c r="O282" s="41"/>
      <c r="P282" s="200">
        <f>O282*H282</f>
        <v>0</v>
      </c>
      <c r="Q282" s="200">
        <v>9.7919999999999993E-2</v>
      </c>
      <c r="R282" s="200">
        <f>Q282*H282</f>
        <v>904.19327999999996</v>
      </c>
      <c r="S282" s="200">
        <v>0</v>
      </c>
      <c r="T282" s="201">
        <f>S282*H282</f>
        <v>0</v>
      </c>
      <c r="AR282" s="23" t="s">
        <v>130</v>
      </c>
      <c r="AT282" s="23" t="s">
        <v>125</v>
      </c>
      <c r="AU282" s="23" t="s">
        <v>79</v>
      </c>
      <c r="AY282" s="23" t="s">
        <v>123</v>
      </c>
      <c r="BE282" s="202">
        <f>IF(N282="základní",J282,0)</f>
        <v>0</v>
      </c>
      <c r="BF282" s="202">
        <f>IF(N282="snížená",J282,0)</f>
        <v>0</v>
      </c>
      <c r="BG282" s="202">
        <f>IF(N282="zákl. přenesená",J282,0)</f>
        <v>0</v>
      </c>
      <c r="BH282" s="202">
        <f>IF(N282="sníž. přenesená",J282,0)</f>
        <v>0</v>
      </c>
      <c r="BI282" s="202">
        <f>IF(N282="nulová",J282,0)</f>
        <v>0</v>
      </c>
      <c r="BJ282" s="23" t="s">
        <v>77</v>
      </c>
      <c r="BK282" s="202">
        <f>ROUND(I282*H282,2)</f>
        <v>0</v>
      </c>
      <c r="BL282" s="23" t="s">
        <v>130</v>
      </c>
      <c r="BM282" s="23" t="s">
        <v>398</v>
      </c>
    </row>
    <row r="283" spans="2:65" s="11" customFormat="1" ht="13.5">
      <c r="B283" s="206"/>
      <c r="C283" s="207"/>
      <c r="D283" s="203" t="s">
        <v>134</v>
      </c>
      <c r="E283" s="208" t="s">
        <v>21</v>
      </c>
      <c r="F283" s="209" t="s">
        <v>399</v>
      </c>
      <c r="G283" s="207"/>
      <c r="H283" s="210">
        <v>9143</v>
      </c>
      <c r="I283" s="211"/>
      <c r="J283" s="207"/>
      <c r="K283" s="207"/>
      <c r="L283" s="212"/>
      <c r="M283" s="213"/>
      <c r="N283" s="214"/>
      <c r="O283" s="214"/>
      <c r="P283" s="214"/>
      <c r="Q283" s="214"/>
      <c r="R283" s="214"/>
      <c r="S283" s="214"/>
      <c r="T283" s="215"/>
      <c r="AT283" s="216" t="s">
        <v>134</v>
      </c>
      <c r="AU283" s="216" t="s">
        <v>79</v>
      </c>
      <c r="AV283" s="11" t="s">
        <v>79</v>
      </c>
      <c r="AW283" s="11" t="s">
        <v>33</v>
      </c>
      <c r="AX283" s="11" t="s">
        <v>69</v>
      </c>
      <c r="AY283" s="216" t="s">
        <v>123</v>
      </c>
    </row>
    <row r="284" spans="2:65" s="11" customFormat="1" ht="13.5">
      <c r="B284" s="206"/>
      <c r="C284" s="207"/>
      <c r="D284" s="203" t="s">
        <v>134</v>
      </c>
      <c r="E284" s="208" t="s">
        <v>21</v>
      </c>
      <c r="F284" s="209" t="s">
        <v>388</v>
      </c>
      <c r="G284" s="207"/>
      <c r="H284" s="210">
        <v>91</v>
      </c>
      <c r="I284" s="211"/>
      <c r="J284" s="207"/>
      <c r="K284" s="207"/>
      <c r="L284" s="212"/>
      <c r="M284" s="213"/>
      <c r="N284" s="214"/>
      <c r="O284" s="214"/>
      <c r="P284" s="214"/>
      <c r="Q284" s="214"/>
      <c r="R284" s="214"/>
      <c r="S284" s="214"/>
      <c r="T284" s="215"/>
      <c r="AT284" s="216" t="s">
        <v>134</v>
      </c>
      <c r="AU284" s="216" t="s">
        <v>79</v>
      </c>
      <c r="AV284" s="11" t="s">
        <v>79</v>
      </c>
      <c r="AW284" s="11" t="s">
        <v>33</v>
      </c>
      <c r="AX284" s="11" t="s">
        <v>69</v>
      </c>
      <c r="AY284" s="216" t="s">
        <v>123</v>
      </c>
    </row>
    <row r="285" spans="2:65" s="12" customFormat="1" ht="13.5">
      <c r="B285" s="217"/>
      <c r="C285" s="218"/>
      <c r="D285" s="203" t="s">
        <v>134</v>
      </c>
      <c r="E285" s="219" t="s">
        <v>21</v>
      </c>
      <c r="F285" s="220" t="s">
        <v>136</v>
      </c>
      <c r="G285" s="218"/>
      <c r="H285" s="221">
        <v>9234</v>
      </c>
      <c r="I285" s="222"/>
      <c r="J285" s="218"/>
      <c r="K285" s="218"/>
      <c r="L285" s="223"/>
      <c r="M285" s="224"/>
      <c r="N285" s="225"/>
      <c r="O285" s="225"/>
      <c r="P285" s="225"/>
      <c r="Q285" s="225"/>
      <c r="R285" s="225"/>
      <c r="S285" s="225"/>
      <c r="T285" s="226"/>
      <c r="AT285" s="227" t="s">
        <v>134</v>
      </c>
      <c r="AU285" s="227" t="s">
        <v>79</v>
      </c>
      <c r="AV285" s="12" t="s">
        <v>130</v>
      </c>
      <c r="AW285" s="12" t="s">
        <v>33</v>
      </c>
      <c r="AX285" s="12" t="s">
        <v>77</v>
      </c>
      <c r="AY285" s="227" t="s">
        <v>123</v>
      </c>
    </row>
    <row r="286" spans="2:65" s="10" customFormat="1" ht="29.85" customHeight="1">
      <c r="B286" s="175"/>
      <c r="C286" s="176"/>
      <c r="D286" s="177" t="s">
        <v>68</v>
      </c>
      <c r="E286" s="189" t="s">
        <v>170</v>
      </c>
      <c r="F286" s="189" t="s">
        <v>400</v>
      </c>
      <c r="G286" s="176"/>
      <c r="H286" s="176"/>
      <c r="I286" s="179"/>
      <c r="J286" s="190">
        <f>BK286</f>
        <v>0</v>
      </c>
      <c r="K286" s="176"/>
      <c r="L286" s="181"/>
      <c r="M286" s="182"/>
      <c r="N286" s="183"/>
      <c r="O286" s="183"/>
      <c r="P286" s="184">
        <f>SUM(P287:P296)</f>
        <v>0</v>
      </c>
      <c r="Q286" s="183"/>
      <c r="R286" s="184">
        <f>SUM(R287:R296)</f>
        <v>21.705799999999996</v>
      </c>
      <c r="S286" s="183"/>
      <c r="T286" s="185">
        <f>SUM(T287:T296)</f>
        <v>0</v>
      </c>
      <c r="AR286" s="186" t="s">
        <v>77</v>
      </c>
      <c r="AT286" s="187" t="s">
        <v>68</v>
      </c>
      <c r="AU286" s="187" t="s">
        <v>77</v>
      </c>
      <c r="AY286" s="186" t="s">
        <v>123</v>
      </c>
      <c r="BK286" s="188">
        <f>SUM(BK287:BK296)</f>
        <v>0</v>
      </c>
    </row>
    <row r="287" spans="2:65" s="1" customFormat="1" ht="16.5" customHeight="1">
      <c r="B287" s="40"/>
      <c r="C287" s="191" t="s">
        <v>401</v>
      </c>
      <c r="D287" s="191" t="s">
        <v>125</v>
      </c>
      <c r="E287" s="192" t="s">
        <v>402</v>
      </c>
      <c r="F287" s="193" t="s">
        <v>403</v>
      </c>
      <c r="G287" s="194" t="s">
        <v>404</v>
      </c>
      <c r="H287" s="195">
        <v>20</v>
      </c>
      <c r="I287" s="196"/>
      <c r="J287" s="197">
        <f t="shared" ref="J287:J296" si="0">ROUND(I287*H287,2)</f>
        <v>0</v>
      </c>
      <c r="K287" s="193" t="s">
        <v>129</v>
      </c>
      <c r="L287" s="60"/>
      <c r="M287" s="198" t="s">
        <v>21</v>
      </c>
      <c r="N287" s="199" t="s">
        <v>40</v>
      </c>
      <c r="O287" s="41"/>
      <c r="P287" s="200">
        <f t="shared" ref="P287:P296" si="1">O287*H287</f>
        <v>0</v>
      </c>
      <c r="Q287" s="200">
        <v>0.34089999999999998</v>
      </c>
      <c r="R287" s="200">
        <f t="shared" ref="R287:R296" si="2">Q287*H287</f>
        <v>6.8179999999999996</v>
      </c>
      <c r="S287" s="200">
        <v>0</v>
      </c>
      <c r="T287" s="201">
        <f t="shared" ref="T287:T296" si="3">S287*H287</f>
        <v>0</v>
      </c>
      <c r="AR287" s="23" t="s">
        <v>130</v>
      </c>
      <c r="AT287" s="23" t="s">
        <v>125</v>
      </c>
      <c r="AU287" s="23" t="s">
        <v>79</v>
      </c>
      <c r="AY287" s="23" t="s">
        <v>123</v>
      </c>
      <c r="BE287" s="202">
        <f t="shared" ref="BE287:BE296" si="4">IF(N287="základní",J287,0)</f>
        <v>0</v>
      </c>
      <c r="BF287" s="202">
        <f t="shared" ref="BF287:BF296" si="5">IF(N287="snížená",J287,0)</f>
        <v>0</v>
      </c>
      <c r="BG287" s="202">
        <f t="shared" ref="BG287:BG296" si="6">IF(N287="zákl. přenesená",J287,0)</f>
        <v>0</v>
      </c>
      <c r="BH287" s="202">
        <f t="shared" ref="BH287:BH296" si="7">IF(N287="sníž. přenesená",J287,0)</f>
        <v>0</v>
      </c>
      <c r="BI287" s="202">
        <f t="shared" ref="BI287:BI296" si="8">IF(N287="nulová",J287,0)</f>
        <v>0</v>
      </c>
      <c r="BJ287" s="23" t="s">
        <v>77</v>
      </c>
      <c r="BK287" s="202">
        <f t="shared" ref="BK287:BK296" si="9">ROUND(I287*H287,2)</f>
        <v>0</v>
      </c>
      <c r="BL287" s="23" t="s">
        <v>130</v>
      </c>
      <c r="BM287" s="23" t="s">
        <v>405</v>
      </c>
    </row>
    <row r="288" spans="2:65" s="1" customFormat="1" ht="16.5" customHeight="1">
      <c r="B288" s="40"/>
      <c r="C288" s="238" t="s">
        <v>406</v>
      </c>
      <c r="D288" s="238" t="s">
        <v>190</v>
      </c>
      <c r="E288" s="239" t="s">
        <v>407</v>
      </c>
      <c r="F288" s="240" t="s">
        <v>408</v>
      </c>
      <c r="G288" s="241" t="s">
        <v>404</v>
      </c>
      <c r="H288" s="242">
        <v>20</v>
      </c>
      <c r="I288" s="243"/>
      <c r="J288" s="244">
        <f t="shared" si="0"/>
        <v>0</v>
      </c>
      <c r="K288" s="240" t="s">
        <v>129</v>
      </c>
      <c r="L288" s="245"/>
      <c r="M288" s="246" t="s">
        <v>21</v>
      </c>
      <c r="N288" s="247" t="s">
        <v>40</v>
      </c>
      <c r="O288" s="41"/>
      <c r="P288" s="200">
        <f t="shared" si="1"/>
        <v>0</v>
      </c>
      <c r="Q288" s="200">
        <v>9.7000000000000003E-2</v>
      </c>
      <c r="R288" s="200">
        <f t="shared" si="2"/>
        <v>1.94</v>
      </c>
      <c r="S288" s="200">
        <v>0</v>
      </c>
      <c r="T288" s="201">
        <f t="shared" si="3"/>
        <v>0</v>
      </c>
      <c r="AR288" s="23" t="s">
        <v>170</v>
      </c>
      <c r="AT288" s="23" t="s">
        <v>190</v>
      </c>
      <c r="AU288" s="23" t="s">
        <v>79</v>
      </c>
      <c r="AY288" s="23" t="s">
        <v>123</v>
      </c>
      <c r="BE288" s="202">
        <f t="shared" si="4"/>
        <v>0</v>
      </c>
      <c r="BF288" s="202">
        <f t="shared" si="5"/>
        <v>0</v>
      </c>
      <c r="BG288" s="202">
        <f t="shared" si="6"/>
        <v>0</v>
      </c>
      <c r="BH288" s="202">
        <f t="shared" si="7"/>
        <v>0</v>
      </c>
      <c r="BI288" s="202">
        <f t="shared" si="8"/>
        <v>0</v>
      </c>
      <c r="BJ288" s="23" t="s">
        <v>77</v>
      </c>
      <c r="BK288" s="202">
        <f t="shared" si="9"/>
        <v>0</v>
      </c>
      <c r="BL288" s="23" t="s">
        <v>130</v>
      </c>
      <c r="BM288" s="23" t="s">
        <v>409</v>
      </c>
    </row>
    <row r="289" spans="2:65" s="1" customFormat="1" ht="16.5" customHeight="1">
      <c r="B289" s="40"/>
      <c r="C289" s="238" t="s">
        <v>410</v>
      </c>
      <c r="D289" s="238" t="s">
        <v>190</v>
      </c>
      <c r="E289" s="239" t="s">
        <v>411</v>
      </c>
      <c r="F289" s="240" t="s">
        <v>412</v>
      </c>
      <c r="G289" s="241" t="s">
        <v>404</v>
      </c>
      <c r="H289" s="242">
        <v>20</v>
      </c>
      <c r="I289" s="243"/>
      <c r="J289" s="244">
        <f t="shared" si="0"/>
        <v>0</v>
      </c>
      <c r="K289" s="240" t="s">
        <v>129</v>
      </c>
      <c r="L289" s="245"/>
      <c r="M289" s="246" t="s">
        <v>21</v>
      </c>
      <c r="N289" s="247" t="s">
        <v>40</v>
      </c>
      <c r="O289" s="41"/>
      <c r="P289" s="200">
        <f t="shared" si="1"/>
        <v>0</v>
      </c>
      <c r="Q289" s="200">
        <v>0.04</v>
      </c>
      <c r="R289" s="200">
        <f t="shared" si="2"/>
        <v>0.8</v>
      </c>
      <c r="S289" s="200">
        <v>0</v>
      </c>
      <c r="T289" s="201">
        <f t="shared" si="3"/>
        <v>0</v>
      </c>
      <c r="AR289" s="23" t="s">
        <v>170</v>
      </c>
      <c r="AT289" s="23" t="s">
        <v>190</v>
      </c>
      <c r="AU289" s="23" t="s">
        <v>79</v>
      </c>
      <c r="AY289" s="23" t="s">
        <v>123</v>
      </c>
      <c r="BE289" s="202">
        <f t="shared" si="4"/>
        <v>0</v>
      </c>
      <c r="BF289" s="202">
        <f t="shared" si="5"/>
        <v>0</v>
      </c>
      <c r="BG289" s="202">
        <f t="shared" si="6"/>
        <v>0</v>
      </c>
      <c r="BH289" s="202">
        <f t="shared" si="7"/>
        <v>0</v>
      </c>
      <c r="BI289" s="202">
        <f t="shared" si="8"/>
        <v>0</v>
      </c>
      <c r="BJ289" s="23" t="s">
        <v>77</v>
      </c>
      <c r="BK289" s="202">
        <f t="shared" si="9"/>
        <v>0</v>
      </c>
      <c r="BL289" s="23" t="s">
        <v>130</v>
      </c>
      <c r="BM289" s="23" t="s">
        <v>413</v>
      </c>
    </row>
    <row r="290" spans="2:65" s="1" customFormat="1" ht="16.5" customHeight="1">
      <c r="B290" s="40"/>
      <c r="C290" s="238" t="s">
        <v>414</v>
      </c>
      <c r="D290" s="238" t="s">
        <v>190</v>
      </c>
      <c r="E290" s="239" t="s">
        <v>415</v>
      </c>
      <c r="F290" s="240" t="s">
        <v>416</v>
      </c>
      <c r="G290" s="241" t="s">
        <v>404</v>
      </c>
      <c r="H290" s="242">
        <v>20</v>
      </c>
      <c r="I290" s="243"/>
      <c r="J290" s="244">
        <f t="shared" si="0"/>
        <v>0</v>
      </c>
      <c r="K290" s="240" t="s">
        <v>129</v>
      </c>
      <c r="L290" s="245"/>
      <c r="M290" s="246" t="s">
        <v>21</v>
      </c>
      <c r="N290" s="247" t="s">
        <v>40</v>
      </c>
      <c r="O290" s="41"/>
      <c r="P290" s="200">
        <f t="shared" si="1"/>
        <v>0</v>
      </c>
      <c r="Q290" s="200">
        <v>0.08</v>
      </c>
      <c r="R290" s="200">
        <f t="shared" si="2"/>
        <v>1.6</v>
      </c>
      <c r="S290" s="200">
        <v>0</v>
      </c>
      <c r="T290" s="201">
        <f t="shared" si="3"/>
        <v>0</v>
      </c>
      <c r="AR290" s="23" t="s">
        <v>170</v>
      </c>
      <c r="AT290" s="23" t="s">
        <v>190</v>
      </c>
      <c r="AU290" s="23" t="s">
        <v>79</v>
      </c>
      <c r="AY290" s="23" t="s">
        <v>123</v>
      </c>
      <c r="BE290" s="202">
        <f t="shared" si="4"/>
        <v>0</v>
      </c>
      <c r="BF290" s="202">
        <f t="shared" si="5"/>
        <v>0</v>
      </c>
      <c r="BG290" s="202">
        <f t="shared" si="6"/>
        <v>0</v>
      </c>
      <c r="BH290" s="202">
        <f t="shared" si="7"/>
        <v>0</v>
      </c>
      <c r="BI290" s="202">
        <f t="shared" si="8"/>
        <v>0</v>
      </c>
      <c r="BJ290" s="23" t="s">
        <v>77</v>
      </c>
      <c r="BK290" s="202">
        <f t="shared" si="9"/>
        <v>0</v>
      </c>
      <c r="BL290" s="23" t="s">
        <v>130</v>
      </c>
      <c r="BM290" s="23" t="s">
        <v>417</v>
      </c>
    </row>
    <row r="291" spans="2:65" s="1" customFormat="1" ht="16.5" customHeight="1">
      <c r="B291" s="40"/>
      <c r="C291" s="238" t="s">
        <v>418</v>
      </c>
      <c r="D291" s="238" t="s">
        <v>190</v>
      </c>
      <c r="E291" s="239" t="s">
        <v>419</v>
      </c>
      <c r="F291" s="240" t="s">
        <v>420</v>
      </c>
      <c r="G291" s="241" t="s">
        <v>404</v>
      </c>
      <c r="H291" s="242">
        <v>20</v>
      </c>
      <c r="I291" s="243"/>
      <c r="J291" s="244">
        <f t="shared" si="0"/>
        <v>0</v>
      </c>
      <c r="K291" s="240" t="s">
        <v>129</v>
      </c>
      <c r="L291" s="245"/>
      <c r="M291" s="246" t="s">
        <v>21</v>
      </c>
      <c r="N291" s="247" t="s">
        <v>40</v>
      </c>
      <c r="O291" s="41"/>
      <c r="P291" s="200">
        <f t="shared" si="1"/>
        <v>0</v>
      </c>
      <c r="Q291" s="200">
        <v>5.8000000000000003E-2</v>
      </c>
      <c r="R291" s="200">
        <f t="shared" si="2"/>
        <v>1.1600000000000001</v>
      </c>
      <c r="S291" s="200">
        <v>0</v>
      </c>
      <c r="T291" s="201">
        <f t="shared" si="3"/>
        <v>0</v>
      </c>
      <c r="AR291" s="23" t="s">
        <v>170</v>
      </c>
      <c r="AT291" s="23" t="s">
        <v>190</v>
      </c>
      <c r="AU291" s="23" t="s">
        <v>79</v>
      </c>
      <c r="AY291" s="23" t="s">
        <v>123</v>
      </c>
      <c r="BE291" s="202">
        <f t="shared" si="4"/>
        <v>0</v>
      </c>
      <c r="BF291" s="202">
        <f t="shared" si="5"/>
        <v>0</v>
      </c>
      <c r="BG291" s="202">
        <f t="shared" si="6"/>
        <v>0</v>
      </c>
      <c r="BH291" s="202">
        <f t="shared" si="7"/>
        <v>0</v>
      </c>
      <c r="BI291" s="202">
        <f t="shared" si="8"/>
        <v>0</v>
      </c>
      <c r="BJ291" s="23" t="s">
        <v>77</v>
      </c>
      <c r="BK291" s="202">
        <f t="shared" si="9"/>
        <v>0</v>
      </c>
      <c r="BL291" s="23" t="s">
        <v>130</v>
      </c>
      <c r="BM291" s="23" t="s">
        <v>421</v>
      </c>
    </row>
    <row r="292" spans="2:65" s="1" customFormat="1" ht="16.5" customHeight="1">
      <c r="B292" s="40"/>
      <c r="C292" s="238" t="s">
        <v>422</v>
      </c>
      <c r="D292" s="238" t="s">
        <v>190</v>
      </c>
      <c r="E292" s="239" t="s">
        <v>423</v>
      </c>
      <c r="F292" s="240" t="s">
        <v>424</v>
      </c>
      <c r="G292" s="241" t="s">
        <v>404</v>
      </c>
      <c r="H292" s="242">
        <v>20</v>
      </c>
      <c r="I292" s="243"/>
      <c r="J292" s="244">
        <f t="shared" si="0"/>
        <v>0</v>
      </c>
      <c r="K292" s="240" t="s">
        <v>129</v>
      </c>
      <c r="L292" s="245"/>
      <c r="M292" s="246" t="s">
        <v>21</v>
      </c>
      <c r="N292" s="247" t="s">
        <v>40</v>
      </c>
      <c r="O292" s="41"/>
      <c r="P292" s="200">
        <f t="shared" si="1"/>
        <v>0</v>
      </c>
      <c r="Q292" s="200">
        <v>2.7E-2</v>
      </c>
      <c r="R292" s="200">
        <f t="shared" si="2"/>
        <v>0.54</v>
      </c>
      <c r="S292" s="200">
        <v>0</v>
      </c>
      <c r="T292" s="201">
        <f t="shared" si="3"/>
        <v>0</v>
      </c>
      <c r="AR292" s="23" t="s">
        <v>170</v>
      </c>
      <c r="AT292" s="23" t="s">
        <v>190</v>
      </c>
      <c r="AU292" s="23" t="s">
        <v>79</v>
      </c>
      <c r="AY292" s="23" t="s">
        <v>123</v>
      </c>
      <c r="BE292" s="202">
        <f t="shared" si="4"/>
        <v>0</v>
      </c>
      <c r="BF292" s="202">
        <f t="shared" si="5"/>
        <v>0</v>
      </c>
      <c r="BG292" s="202">
        <f t="shared" si="6"/>
        <v>0</v>
      </c>
      <c r="BH292" s="202">
        <f t="shared" si="7"/>
        <v>0</v>
      </c>
      <c r="BI292" s="202">
        <f t="shared" si="8"/>
        <v>0</v>
      </c>
      <c r="BJ292" s="23" t="s">
        <v>77</v>
      </c>
      <c r="BK292" s="202">
        <f t="shared" si="9"/>
        <v>0</v>
      </c>
      <c r="BL292" s="23" t="s">
        <v>130</v>
      </c>
      <c r="BM292" s="23" t="s">
        <v>425</v>
      </c>
    </row>
    <row r="293" spans="2:65" s="1" customFormat="1" ht="16.5" customHeight="1">
      <c r="B293" s="40"/>
      <c r="C293" s="191" t="s">
        <v>426</v>
      </c>
      <c r="D293" s="191" t="s">
        <v>125</v>
      </c>
      <c r="E293" s="192" t="s">
        <v>427</v>
      </c>
      <c r="F293" s="193" t="s">
        <v>428</v>
      </c>
      <c r="G293" s="194" t="s">
        <v>404</v>
      </c>
      <c r="H293" s="195">
        <v>10</v>
      </c>
      <c r="I293" s="196"/>
      <c r="J293" s="197">
        <f t="shared" si="0"/>
        <v>0</v>
      </c>
      <c r="K293" s="193" t="s">
        <v>129</v>
      </c>
      <c r="L293" s="60"/>
      <c r="M293" s="198" t="s">
        <v>21</v>
      </c>
      <c r="N293" s="199" t="s">
        <v>40</v>
      </c>
      <c r="O293" s="41"/>
      <c r="P293" s="200">
        <f t="shared" si="1"/>
        <v>0</v>
      </c>
      <c r="Q293" s="200">
        <v>0.34089999999999998</v>
      </c>
      <c r="R293" s="200">
        <f t="shared" si="2"/>
        <v>3.4089999999999998</v>
      </c>
      <c r="S293" s="200">
        <v>0</v>
      </c>
      <c r="T293" s="201">
        <f t="shared" si="3"/>
        <v>0</v>
      </c>
      <c r="AR293" s="23" t="s">
        <v>130</v>
      </c>
      <c r="AT293" s="23" t="s">
        <v>125</v>
      </c>
      <c r="AU293" s="23" t="s">
        <v>79</v>
      </c>
      <c r="AY293" s="23" t="s">
        <v>123</v>
      </c>
      <c r="BE293" s="202">
        <f t="shared" si="4"/>
        <v>0</v>
      </c>
      <c r="BF293" s="202">
        <f t="shared" si="5"/>
        <v>0</v>
      </c>
      <c r="BG293" s="202">
        <f t="shared" si="6"/>
        <v>0</v>
      </c>
      <c r="BH293" s="202">
        <f t="shared" si="7"/>
        <v>0</v>
      </c>
      <c r="BI293" s="202">
        <f t="shared" si="8"/>
        <v>0</v>
      </c>
      <c r="BJ293" s="23" t="s">
        <v>77</v>
      </c>
      <c r="BK293" s="202">
        <f t="shared" si="9"/>
        <v>0</v>
      </c>
      <c r="BL293" s="23" t="s">
        <v>130</v>
      </c>
      <c r="BM293" s="23" t="s">
        <v>429</v>
      </c>
    </row>
    <row r="294" spans="2:65" s="1" customFormat="1" ht="25.5" customHeight="1">
      <c r="B294" s="40"/>
      <c r="C294" s="191" t="s">
        <v>430</v>
      </c>
      <c r="D294" s="191" t="s">
        <v>125</v>
      </c>
      <c r="E294" s="192" t="s">
        <v>431</v>
      </c>
      <c r="F294" s="193" t="s">
        <v>432</v>
      </c>
      <c r="G294" s="194" t="s">
        <v>404</v>
      </c>
      <c r="H294" s="195">
        <v>20</v>
      </c>
      <c r="I294" s="196"/>
      <c r="J294" s="197">
        <f t="shared" si="0"/>
        <v>0</v>
      </c>
      <c r="K294" s="193" t="s">
        <v>129</v>
      </c>
      <c r="L294" s="60"/>
      <c r="M294" s="198" t="s">
        <v>21</v>
      </c>
      <c r="N294" s="199" t="s">
        <v>40</v>
      </c>
      <c r="O294" s="41"/>
      <c r="P294" s="200">
        <f t="shared" si="1"/>
        <v>0</v>
      </c>
      <c r="Q294" s="200">
        <v>0.21734000000000001</v>
      </c>
      <c r="R294" s="200">
        <f t="shared" si="2"/>
        <v>4.3468</v>
      </c>
      <c r="S294" s="200">
        <v>0</v>
      </c>
      <c r="T294" s="201">
        <f t="shared" si="3"/>
        <v>0</v>
      </c>
      <c r="AR294" s="23" t="s">
        <v>130</v>
      </c>
      <c r="AT294" s="23" t="s">
        <v>125</v>
      </c>
      <c r="AU294" s="23" t="s">
        <v>79</v>
      </c>
      <c r="AY294" s="23" t="s">
        <v>123</v>
      </c>
      <c r="BE294" s="202">
        <f t="shared" si="4"/>
        <v>0</v>
      </c>
      <c r="BF294" s="202">
        <f t="shared" si="5"/>
        <v>0</v>
      </c>
      <c r="BG294" s="202">
        <f t="shared" si="6"/>
        <v>0</v>
      </c>
      <c r="BH294" s="202">
        <f t="shared" si="7"/>
        <v>0</v>
      </c>
      <c r="BI294" s="202">
        <f t="shared" si="8"/>
        <v>0</v>
      </c>
      <c r="BJ294" s="23" t="s">
        <v>77</v>
      </c>
      <c r="BK294" s="202">
        <f t="shared" si="9"/>
        <v>0</v>
      </c>
      <c r="BL294" s="23" t="s">
        <v>130</v>
      </c>
      <c r="BM294" s="23" t="s">
        <v>433</v>
      </c>
    </row>
    <row r="295" spans="2:65" s="1" customFormat="1" ht="16.5" customHeight="1">
      <c r="B295" s="40"/>
      <c r="C295" s="238" t="s">
        <v>434</v>
      </c>
      <c r="D295" s="238" t="s">
        <v>190</v>
      </c>
      <c r="E295" s="239" t="s">
        <v>435</v>
      </c>
      <c r="F295" s="240" t="s">
        <v>436</v>
      </c>
      <c r="G295" s="241" t="s">
        <v>404</v>
      </c>
      <c r="H295" s="242">
        <v>20</v>
      </c>
      <c r="I295" s="243"/>
      <c r="J295" s="244">
        <f t="shared" si="0"/>
        <v>0</v>
      </c>
      <c r="K295" s="240" t="s">
        <v>129</v>
      </c>
      <c r="L295" s="245"/>
      <c r="M295" s="246" t="s">
        <v>21</v>
      </c>
      <c r="N295" s="247" t="s">
        <v>40</v>
      </c>
      <c r="O295" s="41"/>
      <c r="P295" s="200">
        <f t="shared" si="1"/>
        <v>0</v>
      </c>
      <c r="Q295" s="200">
        <v>4.0000000000000001E-3</v>
      </c>
      <c r="R295" s="200">
        <f t="shared" si="2"/>
        <v>0.08</v>
      </c>
      <c r="S295" s="200">
        <v>0</v>
      </c>
      <c r="T295" s="201">
        <f t="shared" si="3"/>
        <v>0</v>
      </c>
      <c r="AR295" s="23" t="s">
        <v>170</v>
      </c>
      <c r="AT295" s="23" t="s">
        <v>190</v>
      </c>
      <c r="AU295" s="23" t="s">
        <v>79</v>
      </c>
      <c r="AY295" s="23" t="s">
        <v>123</v>
      </c>
      <c r="BE295" s="202">
        <f t="shared" si="4"/>
        <v>0</v>
      </c>
      <c r="BF295" s="202">
        <f t="shared" si="5"/>
        <v>0</v>
      </c>
      <c r="BG295" s="202">
        <f t="shared" si="6"/>
        <v>0</v>
      </c>
      <c r="BH295" s="202">
        <f t="shared" si="7"/>
        <v>0</v>
      </c>
      <c r="BI295" s="202">
        <f t="shared" si="8"/>
        <v>0</v>
      </c>
      <c r="BJ295" s="23" t="s">
        <v>77</v>
      </c>
      <c r="BK295" s="202">
        <f t="shared" si="9"/>
        <v>0</v>
      </c>
      <c r="BL295" s="23" t="s">
        <v>130</v>
      </c>
      <c r="BM295" s="23" t="s">
        <v>437</v>
      </c>
    </row>
    <row r="296" spans="2:65" s="1" customFormat="1" ht="16.5" customHeight="1">
      <c r="B296" s="40"/>
      <c r="C296" s="238" t="s">
        <v>438</v>
      </c>
      <c r="D296" s="238" t="s">
        <v>190</v>
      </c>
      <c r="E296" s="239" t="s">
        <v>439</v>
      </c>
      <c r="F296" s="240" t="s">
        <v>440</v>
      </c>
      <c r="G296" s="241" t="s">
        <v>404</v>
      </c>
      <c r="H296" s="242">
        <v>20</v>
      </c>
      <c r="I296" s="243"/>
      <c r="J296" s="244">
        <f t="shared" si="0"/>
        <v>0</v>
      </c>
      <c r="K296" s="240" t="s">
        <v>129</v>
      </c>
      <c r="L296" s="245"/>
      <c r="M296" s="246" t="s">
        <v>21</v>
      </c>
      <c r="N296" s="247" t="s">
        <v>40</v>
      </c>
      <c r="O296" s="41"/>
      <c r="P296" s="200">
        <f t="shared" si="1"/>
        <v>0</v>
      </c>
      <c r="Q296" s="200">
        <v>5.0599999999999999E-2</v>
      </c>
      <c r="R296" s="200">
        <f t="shared" si="2"/>
        <v>1.012</v>
      </c>
      <c r="S296" s="200">
        <v>0</v>
      </c>
      <c r="T296" s="201">
        <f t="shared" si="3"/>
        <v>0</v>
      </c>
      <c r="AR296" s="23" t="s">
        <v>170</v>
      </c>
      <c r="AT296" s="23" t="s">
        <v>190</v>
      </c>
      <c r="AU296" s="23" t="s">
        <v>79</v>
      </c>
      <c r="AY296" s="23" t="s">
        <v>123</v>
      </c>
      <c r="BE296" s="202">
        <f t="shared" si="4"/>
        <v>0</v>
      </c>
      <c r="BF296" s="202">
        <f t="shared" si="5"/>
        <v>0</v>
      </c>
      <c r="BG296" s="202">
        <f t="shared" si="6"/>
        <v>0</v>
      </c>
      <c r="BH296" s="202">
        <f t="shared" si="7"/>
        <v>0</v>
      </c>
      <c r="BI296" s="202">
        <f t="shared" si="8"/>
        <v>0</v>
      </c>
      <c r="BJ296" s="23" t="s">
        <v>77</v>
      </c>
      <c r="BK296" s="202">
        <f t="shared" si="9"/>
        <v>0</v>
      </c>
      <c r="BL296" s="23" t="s">
        <v>130</v>
      </c>
      <c r="BM296" s="23" t="s">
        <v>441</v>
      </c>
    </row>
    <row r="297" spans="2:65" s="10" customFormat="1" ht="29.85" customHeight="1">
      <c r="B297" s="175"/>
      <c r="C297" s="176"/>
      <c r="D297" s="177" t="s">
        <v>68</v>
      </c>
      <c r="E297" s="189" t="s">
        <v>176</v>
      </c>
      <c r="F297" s="189" t="s">
        <v>442</v>
      </c>
      <c r="G297" s="176"/>
      <c r="H297" s="176"/>
      <c r="I297" s="179"/>
      <c r="J297" s="190">
        <f>BK297</f>
        <v>0</v>
      </c>
      <c r="K297" s="176"/>
      <c r="L297" s="181"/>
      <c r="M297" s="182"/>
      <c r="N297" s="183"/>
      <c r="O297" s="183"/>
      <c r="P297" s="184">
        <f>SUM(P298:P390)</f>
        <v>0</v>
      </c>
      <c r="Q297" s="183"/>
      <c r="R297" s="184">
        <f>SUM(R298:R390)</f>
        <v>726.55182600000012</v>
      </c>
      <c r="S297" s="183"/>
      <c r="T297" s="185">
        <f>SUM(T298:T390)</f>
        <v>1194.771</v>
      </c>
      <c r="AR297" s="186" t="s">
        <v>77</v>
      </c>
      <c r="AT297" s="187" t="s">
        <v>68</v>
      </c>
      <c r="AU297" s="187" t="s">
        <v>77</v>
      </c>
      <c r="AY297" s="186" t="s">
        <v>123</v>
      </c>
      <c r="BK297" s="188">
        <f>SUM(BK298:BK390)</f>
        <v>0</v>
      </c>
    </row>
    <row r="298" spans="2:65" s="1" customFormat="1" ht="25.5" customHeight="1">
      <c r="B298" s="40"/>
      <c r="C298" s="191" t="s">
        <v>443</v>
      </c>
      <c r="D298" s="191" t="s">
        <v>125</v>
      </c>
      <c r="E298" s="192" t="s">
        <v>444</v>
      </c>
      <c r="F298" s="193" t="s">
        <v>445</v>
      </c>
      <c r="G298" s="194" t="s">
        <v>167</v>
      </c>
      <c r="H298" s="195">
        <v>1711</v>
      </c>
      <c r="I298" s="196"/>
      <c r="J298" s="197">
        <f>ROUND(I298*H298,2)</f>
        <v>0</v>
      </c>
      <c r="K298" s="193" t="s">
        <v>129</v>
      </c>
      <c r="L298" s="60"/>
      <c r="M298" s="198" t="s">
        <v>21</v>
      </c>
      <c r="N298" s="199" t="s">
        <v>40</v>
      </c>
      <c r="O298" s="41"/>
      <c r="P298" s="200">
        <f>O298*H298</f>
        <v>0</v>
      </c>
      <c r="Q298" s="200">
        <v>4.4299999999999999E-2</v>
      </c>
      <c r="R298" s="200">
        <f>Q298*H298</f>
        <v>75.797299999999993</v>
      </c>
      <c r="S298" s="200">
        <v>0</v>
      </c>
      <c r="T298" s="201">
        <f>S298*H298</f>
        <v>0</v>
      </c>
      <c r="AR298" s="23" t="s">
        <v>130</v>
      </c>
      <c r="AT298" s="23" t="s">
        <v>125</v>
      </c>
      <c r="AU298" s="23" t="s">
        <v>79</v>
      </c>
      <c r="AY298" s="23" t="s">
        <v>123</v>
      </c>
      <c r="BE298" s="202">
        <f>IF(N298="základní",J298,0)</f>
        <v>0</v>
      </c>
      <c r="BF298" s="202">
        <f>IF(N298="snížená",J298,0)</f>
        <v>0</v>
      </c>
      <c r="BG298" s="202">
        <f>IF(N298="zákl. přenesená",J298,0)</f>
        <v>0</v>
      </c>
      <c r="BH298" s="202">
        <f>IF(N298="sníž. přenesená",J298,0)</f>
        <v>0</v>
      </c>
      <c r="BI298" s="202">
        <f>IF(N298="nulová",J298,0)</f>
        <v>0</v>
      </c>
      <c r="BJ298" s="23" t="s">
        <v>77</v>
      </c>
      <c r="BK298" s="202">
        <f>ROUND(I298*H298,2)</f>
        <v>0</v>
      </c>
      <c r="BL298" s="23" t="s">
        <v>130</v>
      </c>
      <c r="BM298" s="23" t="s">
        <v>446</v>
      </c>
    </row>
    <row r="299" spans="2:65" s="11" customFormat="1" ht="13.5">
      <c r="B299" s="206"/>
      <c r="C299" s="207"/>
      <c r="D299" s="203" t="s">
        <v>134</v>
      </c>
      <c r="E299" s="208" t="s">
        <v>21</v>
      </c>
      <c r="F299" s="209" t="s">
        <v>447</v>
      </c>
      <c r="G299" s="207"/>
      <c r="H299" s="210">
        <v>1711</v>
      </c>
      <c r="I299" s="211"/>
      <c r="J299" s="207"/>
      <c r="K299" s="207"/>
      <c r="L299" s="212"/>
      <c r="M299" s="213"/>
      <c r="N299" s="214"/>
      <c r="O299" s="214"/>
      <c r="P299" s="214"/>
      <c r="Q299" s="214"/>
      <c r="R299" s="214"/>
      <c r="S299" s="214"/>
      <c r="T299" s="215"/>
      <c r="AT299" s="216" t="s">
        <v>134</v>
      </c>
      <c r="AU299" s="216" t="s">
        <v>79</v>
      </c>
      <c r="AV299" s="11" t="s">
        <v>79</v>
      </c>
      <c r="AW299" s="11" t="s">
        <v>33</v>
      </c>
      <c r="AX299" s="11" t="s">
        <v>69</v>
      </c>
      <c r="AY299" s="216" t="s">
        <v>123</v>
      </c>
    </row>
    <row r="300" spans="2:65" s="12" customFormat="1" ht="13.5">
      <c r="B300" s="217"/>
      <c r="C300" s="218"/>
      <c r="D300" s="203" t="s">
        <v>134</v>
      </c>
      <c r="E300" s="219" t="s">
        <v>21</v>
      </c>
      <c r="F300" s="220" t="s">
        <v>136</v>
      </c>
      <c r="G300" s="218"/>
      <c r="H300" s="221">
        <v>1711</v>
      </c>
      <c r="I300" s="222"/>
      <c r="J300" s="218"/>
      <c r="K300" s="218"/>
      <c r="L300" s="223"/>
      <c r="M300" s="224"/>
      <c r="N300" s="225"/>
      <c r="O300" s="225"/>
      <c r="P300" s="225"/>
      <c r="Q300" s="225"/>
      <c r="R300" s="225"/>
      <c r="S300" s="225"/>
      <c r="T300" s="226"/>
      <c r="AT300" s="227" t="s">
        <v>134</v>
      </c>
      <c r="AU300" s="227" t="s">
        <v>79</v>
      </c>
      <c r="AV300" s="12" t="s">
        <v>130</v>
      </c>
      <c r="AW300" s="12" t="s">
        <v>33</v>
      </c>
      <c r="AX300" s="12" t="s">
        <v>77</v>
      </c>
      <c r="AY300" s="227" t="s">
        <v>123</v>
      </c>
    </row>
    <row r="301" spans="2:65" s="1" customFormat="1" ht="16.5" customHeight="1">
      <c r="B301" s="40"/>
      <c r="C301" s="191" t="s">
        <v>448</v>
      </c>
      <c r="D301" s="191" t="s">
        <v>125</v>
      </c>
      <c r="E301" s="192" t="s">
        <v>449</v>
      </c>
      <c r="F301" s="193" t="s">
        <v>450</v>
      </c>
      <c r="G301" s="194" t="s">
        <v>167</v>
      </c>
      <c r="H301" s="195">
        <v>108</v>
      </c>
      <c r="I301" s="196"/>
      <c r="J301" s="197">
        <f>ROUND(I301*H301,2)</f>
        <v>0</v>
      </c>
      <c r="K301" s="193" t="s">
        <v>129</v>
      </c>
      <c r="L301" s="60"/>
      <c r="M301" s="198" t="s">
        <v>21</v>
      </c>
      <c r="N301" s="199" t="s">
        <v>40</v>
      </c>
      <c r="O301" s="41"/>
      <c r="P301" s="200">
        <f>O301*H301</f>
        <v>0</v>
      </c>
      <c r="Q301" s="200">
        <v>0.83265999999999996</v>
      </c>
      <c r="R301" s="200">
        <f>Q301*H301</f>
        <v>89.927279999999996</v>
      </c>
      <c r="S301" s="200">
        <v>0</v>
      </c>
      <c r="T301" s="201">
        <f>S301*H301</f>
        <v>0</v>
      </c>
      <c r="AR301" s="23" t="s">
        <v>130</v>
      </c>
      <c r="AT301" s="23" t="s">
        <v>125</v>
      </c>
      <c r="AU301" s="23" t="s">
        <v>79</v>
      </c>
      <c r="AY301" s="23" t="s">
        <v>123</v>
      </c>
      <c r="BE301" s="202">
        <f>IF(N301="základní",J301,0)</f>
        <v>0</v>
      </c>
      <c r="BF301" s="202">
        <f>IF(N301="snížená",J301,0)</f>
        <v>0</v>
      </c>
      <c r="BG301" s="202">
        <f>IF(N301="zákl. přenesená",J301,0)</f>
        <v>0</v>
      </c>
      <c r="BH301" s="202">
        <f>IF(N301="sníž. přenesená",J301,0)</f>
        <v>0</v>
      </c>
      <c r="BI301" s="202">
        <f>IF(N301="nulová",J301,0)</f>
        <v>0</v>
      </c>
      <c r="BJ301" s="23" t="s">
        <v>77</v>
      </c>
      <c r="BK301" s="202">
        <f>ROUND(I301*H301,2)</f>
        <v>0</v>
      </c>
      <c r="BL301" s="23" t="s">
        <v>130</v>
      </c>
      <c r="BM301" s="23" t="s">
        <v>451</v>
      </c>
    </row>
    <row r="302" spans="2:65" s="13" customFormat="1" ht="13.5">
      <c r="B302" s="228"/>
      <c r="C302" s="229"/>
      <c r="D302" s="203" t="s">
        <v>134</v>
      </c>
      <c r="E302" s="230" t="s">
        <v>21</v>
      </c>
      <c r="F302" s="231" t="s">
        <v>452</v>
      </c>
      <c r="G302" s="229"/>
      <c r="H302" s="230" t="s">
        <v>21</v>
      </c>
      <c r="I302" s="232"/>
      <c r="J302" s="229"/>
      <c r="K302" s="229"/>
      <c r="L302" s="233"/>
      <c r="M302" s="234"/>
      <c r="N302" s="235"/>
      <c r="O302" s="235"/>
      <c r="P302" s="235"/>
      <c r="Q302" s="235"/>
      <c r="R302" s="235"/>
      <c r="S302" s="235"/>
      <c r="T302" s="236"/>
      <c r="AT302" s="237" t="s">
        <v>134</v>
      </c>
      <c r="AU302" s="237" t="s">
        <v>79</v>
      </c>
      <c r="AV302" s="13" t="s">
        <v>77</v>
      </c>
      <c r="AW302" s="13" t="s">
        <v>33</v>
      </c>
      <c r="AX302" s="13" t="s">
        <v>69</v>
      </c>
      <c r="AY302" s="237" t="s">
        <v>123</v>
      </c>
    </row>
    <row r="303" spans="2:65" s="11" customFormat="1" ht="13.5">
      <c r="B303" s="206"/>
      <c r="C303" s="207"/>
      <c r="D303" s="203" t="s">
        <v>134</v>
      </c>
      <c r="E303" s="208" t="s">
        <v>21</v>
      </c>
      <c r="F303" s="209" t="s">
        <v>453</v>
      </c>
      <c r="G303" s="207"/>
      <c r="H303" s="210">
        <v>108</v>
      </c>
      <c r="I303" s="211"/>
      <c r="J303" s="207"/>
      <c r="K303" s="207"/>
      <c r="L303" s="212"/>
      <c r="M303" s="213"/>
      <c r="N303" s="214"/>
      <c r="O303" s="214"/>
      <c r="P303" s="214"/>
      <c r="Q303" s="214"/>
      <c r="R303" s="214"/>
      <c r="S303" s="214"/>
      <c r="T303" s="215"/>
      <c r="AT303" s="216" t="s">
        <v>134</v>
      </c>
      <c r="AU303" s="216" t="s">
        <v>79</v>
      </c>
      <c r="AV303" s="11" t="s">
        <v>79</v>
      </c>
      <c r="AW303" s="11" t="s">
        <v>33</v>
      </c>
      <c r="AX303" s="11" t="s">
        <v>69</v>
      </c>
      <c r="AY303" s="216" t="s">
        <v>123</v>
      </c>
    </row>
    <row r="304" spans="2:65" s="12" customFormat="1" ht="13.5">
      <c r="B304" s="217"/>
      <c r="C304" s="218"/>
      <c r="D304" s="203" t="s">
        <v>134</v>
      </c>
      <c r="E304" s="219" t="s">
        <v>21</v>
      </c>
      <c r="F304" s="220" t="s">
        <v>136</v>
      </c>
      <c r="G304" s="218"/>
      <c r="H304" s="221">
        <v>108</v>
      </c>
      <c r="I304" s="222"/>
      <c r="J304" s="218"/>
      <c r="K304" s="218"/>
      <c r="L304" s="223"/>
      <c r="M304" s="224"/>
      <c r="N304" s="225"/>
      <c r="O304" s="225"/>
      <c r="P304" s="225"/>
      <c r="Q304" s="225"/>
      <c r="R304" s="225"/>
      <c r="S304" s="225"/>
      <c r="T304" s="226"/>
      <c r="AT304" s="227" t="s">
        <v>134</v>
      </c>
      <c r="AU304" s="227" t="s">
        <v>79</v>
      </c>
      <c r="AV304" s="12" t="s">
        <v>130</v>
      </c>
      <c r="AW304" s="12" t="s">
        <v>33</v>
      </c>
      <c r="AX304" s="12" t="s">
        <v>77</v>
      </c>
      <c r="AY304" s="227" t="s">
        <v>123</v>
      </c>
    </row>
    <row r="305" spans="2:65" s="1" customFormat="1" ht="25.5" customHeight="1">
      <c r="B305" s="40"/>
      <c r="C305" s="191" t="s">
        <v>454</v>
      </c>
      <c r="D305" s="191" t="s">
        <v>125</v>
      </c>
      <c r="E305" s="192" t="s">
        <v>455</v>
      </c>
      <c r="F305" s="193" t="s">
        <v>456</v>
      </c>
      <c r="G305" s="194" t="s">
        <v>167</v>
      </c>
      <c r="H305" s="195">
        <v>108</v>
      </c>
      <c r="I305" s="196"/>
      <c r="J305" s="197">
        <f>ROUND(I305*H305,2)</f>
        <v>0</v>
      </c>
      <c r="K305" s="193" t="s">
        <v>129</v>
      </c>
      <c r="L305" s="60"/>
      <c r="M305" s="198" t="s">
        <v>21</v>
      </c>
      <c r="N305" s="199" t="s">
        <v>40</v>
      </c>
      <c r="O305" s="41"/>
      <c r="P305" s="200">
        <f>O305*H305</f>
        <v>0</v>
      </c>
      <c r="Q305" s="200">
        <v>0</v>
      </c>
      <c r="R305" s="200">
        <f>Q305*H305</f>
        <v>0</v>
      </c>
      <c r="S305" s="200">
        <v>0.753</v>
      </c>
      <c r="T305" s="201">
        <f>S305*H305</f>
        <v>81.323999999999998</v>
      </c>
      <c r="AR305" s="23" t="s">
        <v>130</v>
      </c>
      <c r="AT305" s="23" t="s">
        <v>125</v>
      </c>
      <c r="AU305" s="23" t="s">
        <v>79</v>
      </c>
      <c r="AY305" s="23" t="s">
        <v>123</v>
      </c>
      <c r="BE305" s="202">
        <f>IF(N305="základní",J305,0)</f>
        <v>0</v>
      </c>
      <c r="BF305" s="202">
        <f>IF(N305="snížená",J305,0)</f>
        <v>0</v>
      </c>
      <c r="BG305" s="202">
        <f>IF(N305="zákl. přenesená",J305,0)</f>
        <v>0</v>
      </c>
      <c r="BH305" s="202">
        <f>IF(N305="sníž. přenesená",J305,0)</f>
        <v>0</v>
      </c>
      <c r="BI305" s="202">
        <f>IF(N305="nulová",J305,0)</f>
        <v>0</v>
      </c>
      <c r="BJ305" s="23" t="s">
        <v>77</v>
      </c>
      <c r="BK305" s="202">
        <f>ROUND(I305*H305,2)</f>
        <v>0</v>
      </c>
      <c r="BL305" s="23" t="s">
        <v>130</v>
      </c>
      <c r="BM305" s="23" t="s">
        <v>457</v>
      </c>
    </row>
    <row r="306" spans="2:65" s="13" customFormat="1" ht="13.5">
      <c r="B306" s="228"/>
      <c r="C306" s="229"/>
      <c r="D306" s="203" t="s">
        <v>134</v>
      </c>
      <c r="E306" s="230" t="s">
        <v>21</v>
      </c>
      <c r="F306" s="231" t="s">
        <v>458</v>
      </c>
      <c r="G306" s="229"/>
      <c r="H306" s="230" t="s">
        <v>21</v>
      </c>
      <c r="I306" s="232"/>
      <c r="J306" s="229"/>
      <c r="K306" s="229"/>
      <c r="L306" s="233"/>
      <c r="M306" s="234"/>
      <c r="N306" s="235"/>
      <c r="O306" s="235"/>
      <c r="P306" s="235"/>
      <c r="Q306" s="235"/>
      <c r="R306" s="235"/>
      <c r="S306" s="235"/>
      <c r="T306" s="236"/>
      <c r="AT306" s="237" t="s">
        <v>134</v>
      </c>
      <c r="AU306" s="237" t="s">
        <v>79</v>
      </c>
      <c r="AV306" s="13" t="s">
        <v>77</v>
      </c>
      <c r="AW306" s="13" t="s">
        <v>33</v>
      </c>
      <c r="AX306" s="13" t="s">
        <v>69</v>
      </c>
      <c r="AY306" s="237" t="s">
        <v>123</v>
      </c>
    </row>
    <row r="307" spans="2:65" s="11" customFormat="1" ht="13.5">
      <c r="B307" s="206"/>
      <c r="C307" s="207"/>
      <c r="D307" s="203" t="s">
        <v>134</v>
      </c>
      <c r="E307" s="208" t="s">
        <v>21</v>
      </c>
      <c r="F307" s="209" t="s">
        <v>453</v>
      </c>
      <c r="G307" s="207"/>
      <c r="H307" s="210">
        <v>108</v>
      </c>
      <c r="I307" s="211"/>
      <c r="J307" s="207"/>
      <c r="K307" s="207"/>
      <c r="L307" s="212"/>
      <c r="M307" s="213"/>
      <c r="N307" s="214"/>
      <c r="O307" s="214"/>
      <c r="P307" s="214"/>
      <c r="Q307" s="214"/>
      <c r="R307" s="214"/>
      <c r="S307" s="214"/>
      <c r="T307" s="215"/>
      <c r="AT307" s="216" t="s">
        <v>134</v>
      </c>
      <c r="AU307" s="216" t="s">
        <v>79</v>
      </c>
      <c r="AV307" s="11" t="s">
        <v>79</v>
      </c>
      <c r="AW307" s="11" t="s">
        <v>33</v>
      </c>
      <c r="AX307" s="11" t="s">
        <v>69</v>
      </c>
      <c r="AY307" s="216" t="s">
        <v>123</v>
      </c>
    </row>
    <row r="308" spans="2:65" s="12" customFormat="1" ht="13.5">
      <c r="B308" s="217"/>
      <c r="C308" s="218"/>
      <c r="D308" s="203" t="s">
        <v>134</v>
      </c>
      <c r="E308" s="219" t="s">
        <v>21</v>
      </c>
      <c r="F308" s="220" t="s">
        <v>136</v>
      </c>
      <c r="G308" s="218"/>
      <c r="H308" s="221">
        <v>108</v>
      </c>
      <c r="I308" s="222"/>
      <c r="J308" s="218"/>
      <c r="K308" s="218"/>
      <c r="L308" s="223"/>
      <c r="M308" s="224"/>
      <c r="N308" s="225"/>
      <c r="O308" s="225"/>
      <c r="P308" s="225"/>
      <c r="Q308" s="225"/>
      <c r="R308" s="225"/>
      <c r="S308" s="225"/>
      <c r="T308" s="226"/>
      <c r="AT308" s="227" t="s">
        <v>134</v>
      </c>
      <c r="AU308" s="227" t="s">
        <v>79</v>
      </c>
      <c r="AV308" s="12" t="s">
        <v>130</v>
      </c>
      <c r="AW308" s="12" t="s">
        <v>33</v>
      </c>
      <c r="AX308" s="12" t="s">
        <v>77</v>
      </c>
      <c r="AY308" s="227" t="s">
        <v>123</v>
      </c>
    </row>
    <row r="309" spans="2:65" s="1" customFormat="1" ht="16.5" customHeight="1">
      <c r="B309" s="40"/>
      <c r="C309" s="191" t="s">
        <v>459</v>
      </c>
      <c r="D309" s="191" t="s">
        <v>125</v>
      </c>
      <c r="E309" s="192" t="s">
        <v>460</v>
      </c>
      <c r="F309" s="193" t="s">
        <v>461</v>
      </c>
      <c r="G309" s="194" t="s">
        <v>404</v>
      </c>
      <c r="H309" s="195">
        <v>72</v>
      </c>
      <c r="I309" s="196"/>
      <c r="J309" s="197">
        <f>ROUND(I309*H309,2)</f>
        <v>0</v>
      </c>
      <c r="K309" s="193" t="s">
        <v>129</v>
      </c>
      <c r="L309" s="60"/>
      <c r="M309" s="198" t="s">
        <v>21</v>
      </c>
      <c r="N309" s="199" t="s">
        <v>40</v>
      </c>
      <c r="O309" s="41"/>
      <c r="P309" s="200">
        <f>O309*H309</f>
        <v>0</v>
      </c>
      <c r="Q309" s="200">
        <v>3.6000000000000002E-4</v>
      </c>
      <c r="R309" s="200">
        <f>Q309*H309</f>
        <v>2.5920000000000002E-2</v>
      </c>
      <c r="S309" s="200">
        <v>0</v>
      </c>
      <c r="T309" s="201">
        <f>S309*H309</f>
        <v>0</v>
      </c>
      <c r="AR309" s="23" t="s">
        <v>130</v>
      </c>
      <c r="AT309" s="23" t="s">
        <v>125</v>
      </c>
      <c r="AU309" s="23" t="s">
        <v>79</v>
      </c>
      <c r="AY309" s="23" t="s">
        <v>123</v>
      </c>
      <c r="BE309" s="202">
        <f>IF(N309="základní",J309,0)</f>
        <v>0</v>
      </c>
      <c r="BF309" s="202">
        <f>IF(N309="snížená",J309,0)</f>
        <v>0</v>
      </c>
      <c r="BG309" s="202">
        <f>IF(N309="zákl. přenesená",J309,0)</f>
        <v>0</v>
      </c>
      <c r="BH309" s="202">
        <f>IF(N309="sníž. přenesená",J309,0)</f>
        <v>0</v>
      </c>
      <c r="BI309" s="202">
        <f>IF(N309="nulová",J309,0)</f>
        <v>0</v>
      </c>
      <c r="BJ309" s="23" t="s">
        <v>77</v>
      </c>
      <c r="BK309" s="202">
        <f>ROUND(I309*H309,2)</f>
        <v>0</v>
      </c>
      <c r="BL309" s="23" t="s">
        <v>130</v>
      </c>
      <c r="BM309" s="23" t="s">
        <v>462</v>
      </c>
    </row>
    <row r="310" spans="2:65" s="11" customFormat="1" ht="13.5">
      <c r="B310" s="206"/>
      <c r="C310" s="207"/>
      <c r="D310" s="203" t="s">
        <v>134</v>
      </c>
      <c r="E310" s="208" t="s">
        <v>21</v>
      </c>
      <c r="F310" s="209" t="s">
        <v>463</v>
      </c>
      <c r="G310" s="207"/>
      <c r="H310" s="210">
        <v>72</v>
      </c>
      <c r="I310" s="211"/>
      <c r="J310" s="207"/>
      <c r="K310" s="207"/>
      <c r="L310" s="212"/>
      <c r="M310" s="213"/>
      <c r="N310" s="214"/>
      <c r="O310" s="214"/>
      <c r="P310" s="214"/>
      <c r="Q310" s="214"/>
      <c r="R310" s="214"/>
      <c r="S310" s="214"/>
      <c r="T310" s="215"/>
      <c r="AT310" s="216" t="s">
        <v>134</v>
      </c>
      <c r="AU310" s="216" t="s">
        <v>79</v>
      </c>
      <c r="AV310" s="11" t="s">
        <v>79</v>
      </c>
      <c r="AW310" s="11" t="s">
        <v>33</v>
      </c>
      <c r="AX310" s="11" t="s">
        <v>69</v>
      </c>
      <c r="AY310" s="216" t="s">
        <v>123</v>
      </c>
    </row>
    <row r="311" spans="2:65" s="12" customFormat="1" ht="13.5">
      <c r="B311" s="217"/>
      <c r="C311" s="218"/>
      <c r="D311" s="203" t="s">
        <v>134</v>
      </c>
      <c r="E311" s="219" t="s">
        <v>21</v>
      </c>
      <c r="F311" s="220" t="s">
        <v>136</v>
      </c>
      <c r="G311" s="218"/>
      <c r="H311" s="221">
        <v>72</v>
      </c>
      <c r="I311" s="222"/>
      <c r="J311" s="218"/>
      <c r="K311" s="218"/>
      <c r="L311" s="223"/>
      <c r="M311" s="224"/>
      <c r="N311" s="225"/>
      <c r="O311" s="225"/>
      <c r="P311" s="225"/>
      <c r="Q311" s="225"/>
      <c r="R311" s="225"/>
      <c r="S311" s="225"/>
      <c r="T311" s="226"/>
      <c r="AT311" s="227" t="s">
        <v>134</v>
      </c>
      <c r="AU311" s="227" t="s">
        <v>79</v>
      </c>
      <c r="AV311" s="12" t="s">
        <v>130</v>
      </c>
      <c r="AW311" s="12" t="s">
        <v>33</v>
      </c>
      <c r="AX311" s="12" t="s">
        <v>77</v>
      </c>
      <c r="AY311" s="227" t="s">
        <v>123</v>
      </c>
    </row>
    <row r="312" spans="2:65" s="1" customFormat="1" ht="16.5" customHeight="1">
      <c r="B312" s="40"/>
      <c r="C312" s="238" t="s">
        <v>464</v>
      </c>
      <c r="D312" s="238" t="s">
        <v>190</v>
      </c>
      <c r="E312" s="239" t="s">
        <v>465</v>
      </c>
      <c r="F312" s="240" t="s">
        <v>466</v>
      </c>
      <c r="G312" s="241" t="s">
        <v>404</v>
      </c>
      <c r="H312" s="242">
        <v>72</v>
      </c>
      <c r="I312" s="243"/>
      <c r="J312" s="244">
        <f>ROUND(I312*H312,2)</f>
        <v>0</v>
      </c>
      <c r="K312" s="240" t="s">
        <v>129</v>
      </c>
      <c r="L312" s="245"/>
      <c r="M312" s="246" t="s">
        <v>21</v>
      </c>
      <c r="N312" s="247" t="s">
        <v>40</v>
      </c>
      <c r="O312" s="41"/>
      <c r="P312" s="200">
        <f>O312*H312</f>
        <v>0</v>
      </c>
      <c r="Q312" s="200">
        <v>2.5000000000000001E-3</v>
      </c>
      <c r="R312" s="200">
        <f>Q312*H312</f>
        <v>0.18</v>
      </c>
      <c r="S312" s="200">
        <v>0</v>
      </c>
      <c r="T312" s="201">
        <f>S312*H312</f>
        <v>0</v>
      </c>
      <c r="AR312" s="23" t="s">
        <v>170</v>
      </c>
      <c r="AT312" s="23" t="s">
        <v>190</v>
      </c>
      <c r="AU312" s="23" t="s">
        <v>79</v>
      </c>
      <c r="AY312" s="23" t="s">
        <v>123</v>
      </c>
      <c r="BE312" s="202">
        <f>IF(N312="základní",J312,0)</f>
        <v>0</v>
      </c>
      <c r="BF312" s="202">
        <f>IF(N312="snížená",J312,0)</f>
        <v>0</v>
      </c>
      <c r="BG312" s="202">
        <f>IF(N312="zákl. přenesená",J312,0)</f>
        <v>0</v>
      </c>
      <c r="BH312" s="202">
        <f>IF(N312="sníž. přenesená",J312,0)</f>
        <v>0</v>
      </c>
      <c r="BI312" s="202">
        <f>IF(N312="nulová",J312,0)</f>
        <v>0</v>
      </c>
      <c r="BJ312" s="23" t="s">
        <v>77</v>
      </c>
      <c r="BK312" s="202">
        <f>ROUND(I312*H312,2)</f>
        <v>0</v>
      </c>
      <c r="BL312" s="23" t="s">
        <v>130</v>
      </c>
      <c r="BM312" s="23" t="s">
        <v>467</v>
      </c>
    </row>
    <row r="313" spans="2:65" s="1" customFormat="1" ht="25.5" customHeight="1">
      <c r="B313" s="40"/>
      <c r="C313" s="191" t="s">
        <v>468</v>
      </c>
      <c r="D313" s="191" t="s">
        <v>125</v>
      </c>
      <c r="E313" s="192" t="s">
        <v>469</v>
      </c>
      <c r="F313" s="193" t="s">
        <v>470</v>
      </c>
      <c r="G313" s="194" t="s">
        <v>167</v>
      </c>
      <c r="H313" s="195">
        <v>896</v>
      </c>
      <c r="I313" s="196"/>
      <c r="J313" s="197">
        <f>ROUND(I313*H313,2)</f>
        <v>0</v>
      </c>
      <c r="K313" s="193" t="s">
        <v>129</v>
      </c>
      <c r="L313" s="60"/>
      <c r="M313" s="198" t="s">
        <v>21</v>
      </c>
      <c r="N313" s="199" t="s">
        <v>40</v>
      </c>
      <c r="O313" s="41"/>
      <c r="P313" s="200">
        <f>O313*H313</f>
        <v>0</v>
      </c>
      <c r="Q313" s="200">
        <v>3.0000000000000001E-5</v>
      </c>
      <c r="R313" s="200">
        <f>Q313*H313</f>
        <v>2.6880000000000001E-2</v>
      </c>
      <c r="S313" s="200">
        <v>0</v>
      </c>
      <c r="T313" s="201">
        <f>S313*H313</f>
        <v>0</v>
      </c>
      <c r="AR313" s="23" t="s">
        <v>130</v>
      </c>
      <c r="AT313" s="23" t="s">
        <v>125</v>
      </c>
      <c r="AU313" s="23" t="s">
        <v>79</v>
      </c>
      <c r="AY313" s="23" t="s">
        <v>123</v>
      </c>
      <c r="BE313" s="202">
        <f>IF(N313="základní",J313,0)</f>
        <v>0</v>
      </c>
      <c r="BF313" s="202">
        <f>IF(N313="snížená",J313,0)</f>
        <v>0</v>
      </c>
      <c r="BG313" s="202">
        <f>IF(N313="zákl. přenesená",J313,0)</f>
        <v>0</v>
      </c>
      <c r="BH313" s="202">
        <f>IF(N313="sníž. přenesená",J313,0)</f>
        <v>0</v>
      </c>
      <c r="BI313" s="202">
        <f>IF(N313="nulová",J313,0)</f>
        <v>0</v>
      </c>
      <c r="BJ313" s="23" t="s">
        <v>77</v>
      </c>
      <c r="BK313" s="202">
        <f>ROUND(I313*H313,2)</f>
        <v>0</v>
      </c>
      <c r="BL313" s="23" t="s">
        <v>130</v>
      </c>
      <c r="BM313" s="23" t="s">
        <v>471</v>
      </c>
    </row>
    <row r="314" spans="2:65" s="11" customFormat="1" ht="13.5">
      <c r="B314" s="206"/>
      <c r="C314" s="207"/>
      <c r="D314" s="203" t="s">
        <v>134</v>
      </c>
      <c r="E314" s="208" t="s">
        <v>21</v>
      </c>
      <c r="F314" s="209" t="s">
        <v>472</v>
      </c>
      <c r="G314" s="207"/>
      <c r="H314" s="210">
        <v>896</v>
      </c>
      <c r="I314" s="211"/>
      <c r="J314" s="207"/>
      <c r="K314" s="207"/>
      <c r="L314" s="212"/>
      <c r="M314" s="213"/>
      <c r="N314" s="214"/>
      <c r="O314" s="214"/>
      <c r="P314" s="214"/>
      <c r="Q314" s="214"/>
      <c r="R314" s="214"/>
      <c r="S314" s="214"/>
      <c r="T314" s="215"/>
      <c r="AT314" s="216" t="s">
        <v>134</v>
      </c>
      <c r="AU314" s="216" t="s">
        <v>79</v>
      </c>
      <c r="AV314" s="11" t="s">
        <v>79</v>
      </c>
      <c r="AW314" s="11" t="s">
        <v>33</v>
      </c>
      <c r="AX314" s="11" t="s">
        <v>69</v>
      </c>
      <c r="AY314" s="216" t="s">
        <v>123</v>
      </c>
    </row>
    <row r="315" spans="2:65" s="12" customFormat="1" ht="13.5">
      <c r="B315" s="217"/>
      <c r="C315" s="218"/>
      <c r="D315" s="203" t="s">
        <v>134</v>
      </c>
      <c r="E315" s="219" t="s">
        <v>21</v>
      </c>
      <c r="F315" s="220" t="s">
        <v>136</v>
      </c>
      <c r="G315" s="218"/>
      <c r="H315" s="221">
        <v>896</v>
      </c>
      <c r="I315" s="222"/>
      <c r="J315" s="218"/>
      <c r="K315" s="218"/>
      <c r="L315" s="223"/>
      <c r="M315" s="224"/>
      <c r="N315" s="225"/>
      <c r="O315" s="225"/>
      <c r="P315" s="225"/>
      <c r="Q315" s="225"/>
      <c r="R315" s="225"/>
      <c r="S315" s="225"/>
      <c r="T315" s="226"/>
      <c r="AT315" s="227" t="s">
        <v>134</v>
      </c>
      <c r="AU315" s="227" t="s">
        <v>79</v>
      </c>
      <c r="AV315" s="12" t="s">
        <v>130</v>
      </c>
      <c r="AW315" s="12" t="s">
        <v>33</v>
      </c>
      <c r="AX315" s="12" t="s">
        <v>77</v>
      </c>
      <c r="AY315" s="227" t="s">
        <v>123</v>
      </c>
    </row>
    <row r="316" spans="2:65" s="1" customFormat="1" ht="25.5" customHeight="1">
      <c r="B316" s="40"/>
      <c r="C316" s="191" t="s">
        <v>473</v>
      </c>
      <c r="D316" s="191" t="s">
        <v>125</v>
      </c>
      <c r="E316" s="192" t="s">
        <v>474</v>
      </c>
      <c r="F316" s="193" t="s">
        <v>475</v>
      </c>
      <c r="G316" s="194" t="s">
        <v>167</v>
      </c>
      <c r="H316" s="195">
        <v>1792</v>
      </c>
      <c r="I316" s="196"/>
      <c r="J316" s="197">
        <f>ROUND(I316*H316,2)</f>
        <v>0</v>
      </c>
      <c r="K316" s="193" t="s">
        <v>129</v>
      </c>
      <c r="L316" s="60"/>
      <c r="M316" s="198" t="s">
        <v>21</v>
      </c>
      <c r="N316" s="199" t="s">
        <v>40</v>
      </c>
      <c r="O316" s="41"/>
      <c r="P316" s="200">
        <f>O316*H316</f>
        <v>0</v>
      </c>
      <c r="Q316" s="200">
        <v>1.4999999999999999E-4</v>
      </c>
      <c r="R316" s="200">
        <f>Q316*H316</f>
        <v>0.26879999999999998</v>
      </c>
      <c r="S316" s="200">
        <v>0</v>
      </c>
      <c r="T316" s="201">
        <f>S316*H316</f>
        <v>0</v>
      </c>
      <c r="AR316" s="23" t="s">
        <v>130</v>
      </c>
      <c r="AT316" s="23" t="s">
        <v>125</v>
      </c>
      <c r="AU316" s="23" t="s">
        <v>79</v>
      </c>
      <c r="AY316" s="23" t="s">
        <v>123</v>
      </c>
      <c r="BE316" s="202">
        <f>IF(N316="základní",J316,0)</f>
        <v>0</v>
      </c>
      <c r="BF316" s="202">
        <f>IF(N316="snížená",J316,0)</f>
        <v>0</v>
      </c>
      <c r="BG316" s="202">
        <f>IF(N316="zákl. přenesená",J316,0)</f>
        <v>0</v>
      </c>
      <c r="BH316" s="202">
        <f>IF(N316="sníž. přenesená",J316,0)</f>
        <v>0</v>
      </c>
      <c r="BI316" s="202">
        <f>IF(N316="nulová",J316,0)</f>
        <v>0</v>
      </c>
      <c r="BJ316" s="23" t="s">
        <v>77</v>
      </c>
      <c r="BK316" s="202">
        <f>ROUND(I316*H316,2)</f>
        <v>0</v>
      </c>
      <c r="BL316" s="23" t="s">
        <v>130</v>
      </c>
      <c r="BM316" s="23" t="s">
        <v>476</v>
      </c>
    </row>
    <row r="317" spans="2:65" s="11" customFormat="1" ht="13.5">
      <c r="B317" s="206"/>
      <c r="C317" s="207"/>
      <c r="D317" s="203" t="s">
        <v>134</v>
      </c>
      <c r="E317" s="208" t="s">
        <v>21</v>
      </c>
      <c r="F317" s="209" t="s">
        <v>477</v>
      </c>
      <c r="G317" s="207"/>
      <c r="H317" s="210">
        <v>1792</v>
      </c>
      <c r="I317" s="211"/>
      <c r="J317" s="207"/>
      <c r="K317" s="207"/>
      <c r="L317" s="212"/>
      <c r="M317" s="213"/>
      <c r="N317" s="214"/>
      <c r="O317" s="214"/>
      <c r="P317" s="214"/>
      <c r="Q317" s="214"/>
      <c r="R317" s="214"/>
      <c r="S317" s="214"/>
      <c r="T317" s="215"/>
      <c r="AT317" s="216" t="s">
        <v>134</v>
      </c>
      <c r="AU317" s="216" t="s">
        <v>79</v>
      </c>
      <c r="AV317" s="11" t="s">
        <v>79</v>
      </c>
      <c r="AW317" s="11" t="s">
        <v>33</v>
      </c>
      <c r="AX317" s="11" t="s">
        <v>69</v>
      </c>
      <c r="AY317" s="216" t="s">
        <v>123</v>
      </c>
    </row>
    <row r="318" spans="2:65" s="12" customFormat="1" ht="13.5">
      <c r="B318" s="217"/>
      <c r="C318" s="218"/>
      <c r="D318" s="203" t="s">
        <v>134</v>
      </c>
      <c r="E318" s="219" t="s">
        <v>21</v>
      </c>
      <c r="F318" s="220" t="s">
        <v>136</v>
      </c>
      <c r="G318" s="218"/>
      <c r="H318" s="221">
        <v>1792</v>
      </c>
      <c r="I318" s="222"/>
      <c r="J318" s="218"/>
      <c r="K318" s="218"/>
      <c r="L318" s="223"/>
      <c r="M318" s="224"/>
      <c r="N318" s="225"/>
      <c r="O318" s="225"/>
      <c r="P318" s="225"/>
      <c r="Q318" s="225"/>
      <c r="R318" s="225"/>
      <c r="S318" s="225"/>
      <c r="T318" s="226"/>
      <c r="AT318" s="227" t="s">
        <v>134</v>
      </c>
      <c r="AU318" s="227" t="s">
        <v>79</v>
      </c>
      <c r="AV318" s="12" t="s">
        <v>130</v>
      </c>
      <c r="AW318" s="12" t="s">
        <v>33</v>
      </c>
      <c r="AX318" s="12" t="s">
        <v>77</v>
      </c>
      <c r="AY318" s="227" t="s">
        <v>123</v>
      </c>
    </row>
    <row r="319" spans="2:65" s="1" customFormat="1" ht="25.5" customHeight="1">
      <c r="B319" s="40"/>
      <c r="C319" s="191" t="s">
        <v>478</v>
      </c>
      <c r="D319" s="191" t="s">
        <v>125</v>
      </c>
      <c r="E319" s="192" t="s">
        <v>479</v>
      </c>
      <c r="F319" s="193" t="s">
        <v>480</v>
      </c>
      <c r="G319" s="194" t="s">
        <v>167</v>
      </c>
      <c r="H319" s="195">
        <v>319</v>
      </c>
      <c r="I319" s="196"/>
      <c r="J319" s="197">
        <f>ROUND(I319*H319,2)</f>
        <v>0</v>
      </c>
      <c r="K319" s="193" t="s">
        <v>129</v>
      </c>
      <c r="L319" s="60"/>
      <c r="M319" s="198" t="s">
        <v>21</v>
      </c>
      <c r="N319" s="199" t="s">
        <v>40</v>
      </c>
      <c r="O319" s="41"/>
      <c r="P319" s="200">
        <f>O319*H319</f>
        <v>0</v>
      </c>
      <c r="Q319" s="200">
        <v>5.0000000000000002E-5</v>
      </c>
      <c r="R319" s="200">
        <f>Q319*H319</f>
        <v>1.5950000000000002E-2</v>
      </c>
      <c r="S319" s="200">
        <v>0</v>
      </c>
      <c r="T319" s="201">
        <f>S319*H319</f>
        <v>0</v>
      </c>
      <c r="AR319" s="23" t="s">
        <v>130</v>
      </c>
      <c r="AT319" s="23" t="s">
        <v>125</v>
      </c>
      <c r="AU319" s="23" t="s">
        <v>79</v>
      </c>
      <c r="AY319" s="23" t="s">
        <v>123</v>
      </c>
      <c r="BE319" s="202">
        <f>IF(N319="základní",J319,0)</f>
        <v>0</v>
      </c>
      <c r="BF319" s="202">
        <f>IF(N319="snížená",J319,0)</f>
        <v>0</v>
      </c>
      <c r="BG319" s="202">
        <f>IF(N319="zákl. přenesená",J319,0)</f>
        <v>0</v>
      </c>
      <c r="BH319" s="202">
        <f>IF(N319="sníž. přenesená",J319,0)</f>
        <v>0</v>
      </c>
      <c r="BI319" s="202">
        <f>IF(N319="nulová",J319,0)</f>
        <v>0</v>
      </c>
      <c r="BJ319" s="23" t="s">
        <v>77</v>
      </c>
      <c r="BK319" s="202">
        <f>ROUND(I319*H319,2)</f>
        <v>0</v>
      </c>
      <c r="BL319" s="23" t="s">
        <v>130</v>
      </c>
      <c r="BM319" s="23" t="s">
        <v>481</v>
      </c>
    </row>
    <row r="320" spans="2:65" s="11" customFormat="1" ht="13.5">
      <c r="B320" s="206"/>
      <c r="C320" s="207"/>
      <c r="D320" s="203" t="s">
        <v>134</v>
      </c>
      <c r="E320" s="208" t="s">
        <v>21</v>
      </c>
      <c r="F320" s="209" t="s">
        <v>482</v>
      </c>
      <c r="G320" s="207"/>
      <c r="H320" s="210">
        <v>319</v>
      </c>
      <c r="I320" s="211"/>
      <c r="J320" s="207"/>
      <c r="K320" s="207"/>
      <c r="L320" s="212"/>
      <c r="M320" s="213"/>
      <c r="N320" s="214"/>
      <c r="O320" s="214"/>
      <c r="P320" s="214"/>
      <c r="Q320" s="214"/>
      <c r="R320" s="214"/>
      <c r="S320" s="214"/>
      <c r="T320" s="215"/>
      <c r="AT320" s="216" t="s">
        <v>134</v>
      </c>
      <c r="AU320" s="216" t="s">
        <v>79</v>
      </c>
      <c r="AV320" s="11" t="s">
        <v>79</v>
      </c>
      <c r="AW320" s="11" t="s">
        <v>33</v>
      </c>
      <c r="AX320" s="11" t="s">
        <v>69</v>
      </c>
      <c r="AY320" s="216" t="s">
        <v>123</v>
      </c>
    </row>
    <row r="321" spans="2:65" s="12" customFormat="1" ht="13.5">
      <c r="B321" s="217"/>
      <c r="C321" s="218"/>
      <c r="D321" s="203" t="s">
        <v>134</v>
      </c>
      <c r="E321" s="219" t="s">
        <v>21</v>
      </c>
      <c r="F321" s="220" t="s">
        <v>136</v>
      </c>
      <c r="G321" s="218"/>
      <c r="H321" s="221">
        <v>319</v>
      </c>
      <c r="I321" s="222"/>
      <c r="J321" s="218"/>
      <c r="K321" s="218"/>
      <c r="L321" s="223"/>
      <c r="M321" s="224"/>
      <c r="N321" s="225"/>
      <c r="O321" s="225"/>
      <c r="P321" s="225"/>
      <c r="Q321" s="225"/>
      <c r="R321" s="225"/>
      <c r="S321" s="225"/>
      <c r="T321" s="226"/>
      <c r="AT321" s="227" t="s">
        <v>134</v>
      </c>
      <c r="AU321" s="227" t="s">
        <v>79</v>
      </c>
      <c r="AV321" s="12" t="s">
        <v>130</v>
      </c>
      <c r="AW321" s="12" t="s">
        <v>33</v>
      </c>
      <c r="AX321" s="12" t="s">
        <v>77</v>
      </c>
      <c r="AY321" s="227" t="s">
        <v>123</v>
      </c>
    </row>
    <row r="322" spans="2:65" s="1" customFormat="1" ht="25.5" customHeight="1">
      <c r="B322" s="40"/>
      <c r="C322" s="191" t="s">
        <v>483</v>
      </c>
      <c r="D322" s="191" t="s">
        <v>125</v>
      </c>
      <c r="E322" s="192" t="s">
        <v>484</v>
      </c>
      <c r="F322" s="193" t="s">
        <v>485</v>
      </c>
      <c r="G322" s="194" t="s">
        <v>167</v>
      </c>
      <c r="H322" s="195">
        <v>896</v>
      </c>
      <c r="I322" s="196"/>
      <c r="J322" s="197">
        <f>ROUND(I322*H322,2)</f>
        <v>0</v>
      </c>
      <c r="K322" s="193" t="s">
        <v>129</v>
      </c>
      <c r="L322" s="60"/>
      <c r="M322" s="198" t="s">
        <v>21</v>
      </c>
      <c r="N322" s="199" t="s">
        <v>40</v>
      </c>
      <c r="O322" s="41"/>
      <c r="P322" s="200">
        <f>O322*H322</f>
        <v>0</v>
      </c>
      <c r="Q322" s="200">
        <v>1.1E-4</v>
      </c>
      <c r="R322" s="200">
        <f>Q322*H322</f>
        <v>9.8560000000000009E-2</v>
      </c>
      <c r="S322" s="200">
        <v>0</v>
      </c>
      <c r="T322" s="201">
        <f>S322*H322</f>
        <v>0</v>
      </c>
      <c r="AR322" s="23" t="s">
        <v>130</v>
      </c>
      <c r="AT322" s="23" t="s">
        <v>125</v>
      </c>
      <c r="AU322" s="23" t="s">
        <v>79</v>
      </c>
      <c r="AY322" s="23" t="s">
        <v>123</v>
      </c>
      <c r="BE322" s="202">
        <f>IF(N322="základní",J322,0)</f>
        <v>0</v>
      </c>
      <c r="BF322" s="202">
        <f>IF(N322="snížená",J322,0)</f>
        <v>0</v>
      </c>
      <c r="BG322" s="202">
        <f>IF(N322="zákl. přenesená",J322,0)</f>
        <v>0</v>
      </c>
      <c r="BH322" s="202">
        <f>IF(N322="sníž. přenesená",J322,0)</f>
        <v>0</v>
      </c>
      <c r="BI322" s="202">
        <f>IF(N322="nulová",J322,0)</f>
        <v>0</v>
      </c>
      <c r="BJ322" s="23" t="s">
        <v>77</v>
      </c>
      <c r="BK322" s="202">
        <f>ROUND(I322*H322,2)</f>
        <v>0</v>
      </c>
      <c r="BL322" s="23" t="s">
        <v>130</v>
      </c>
      <c r="BM322" s="23" t="s">
        <v>486</v>
      </c>
    </row>
    <row r="323" spans="2:65" s="11" customFormat="1" ht="13.5">
      <c r="B323" s="206"/>
      <c r="C323" s="207"/>
      <c r="D323" s="203" t="s">
        <v>134</v>
      </c>
      <c r="E323" s="208" t="s">
        <v>21</v>
      </c>
      <c r="F323" s="209" t="s">
        <v>472</v>
      </c>
      <c r="G323" s="207"/>
      <c r="H323" s="210">
        <v>896</v>
      </c>
      <c r="I323" s="211"/>
      <c r="J323" s="207"/>
      <c r="K323" s="207"/>
      <c r="L323" s="212"/>
      <c r="M323" s="213"/>
      <c r="N323" s="214"/>
      <c r="O323" s="214"/>
      <c r="P323" s="214"/>
      <c r="Q323" s="214"/>
      <c r="R323" s="214"/>
      <c r="S323" s="214"/>
      <c r="T323" s="215"/>
      <c r="AT323" s="216" t="s">
        <v>134</v>
      </c>
      <c r="AU323" s="216" t="s">
        <v>79</v>
      </c>
      <c r="AV323" s="11" t="s">
        <v>79</v>
      </c>
      <c r="AW323" s="11" t="s">
        <v>33</v>
      </c>
      <c r="AX323" s="11" t="s">
        <v>69</v>
      </c>
      <c r="AY323" s="216" t="s">
        <v>123</v>
      </c>
    </row>
    <row r="324" spans="2:65" s="12" customFormat="1" ht="13.5">
      <c r="B324" s="217"/>
      <c r="C324" s="218"/>
      <c r="D324" s="203" t="s">
        <v>134</v>
      </c>
      <c r="E324" s="219" t="s">
        <v>21</v>
      </c>
      <c r="F324" s="220" t="s">
        <v>136</v>
      </c>
      <c r="G324" s="218"/>
      <c r="H324" s="221">
        <v>896</v>
      </c>
      <c r="I324" s="222"/>
      <c r="J324" s="218"/>
      <c r="K324" s="218"/>
      <c r="L324" s="223"/>
      <c r="M324" s="224"/>
      <c r="N324" s="225"/>
      <c r="O324" s="225"/>
      <c r="P324" s="225"/>
      <c r="Q324" s="225"/>
      <c r="R324" s="225"/>
      <c r="S324" s="225"/>
      <c r="T324" s="226"/>
      <c r="AT324" s="227" t="s">
        <v>134</v>
      </c>
      <c r="AU324" s="227" t="s">
        <v>79</v>
      </c>
      <c r="AV324" s="12" t="s">
        <v>130</v>
      </c>
      <c r="AW324" s="12" t="s">
        <v>33</v>
      </c>
      <c r="AX324" s="12" t="s">
        <v>77</v>
      </c>
      <c r="AY324" s="227" t="s">
        <v>123</v>
      </c>
    </row>
    <row r="325" spans="2:65" s="1" customFormat="1" ht="25.5" customHeight="1">
      <c r="B325" s="40"/>
      <c r="C325" s="191" t="s">
        <v>487</v>
      </c>
      <c r="D325" s="191" t="s">
        <v>125</v>
      </c>
      <c r="E325" s="192" t="s">
        <v>488</v>
      </c>
      <c r="F325" s="193" t="s">
        <v>489</v>
      </c>
      <c r="G325" s="194" t="s">
        <v>167</v>
      </c>
      <c r="H325" s="195">
        <v>1792</v>
      </c>
      <c r="I325" s="196"/>
      <c r="J325" s="197">
        <f>ROUND(I325*H325,2)</f>
        <v>0</v>
      </c>
      <c r="K325" s="193" t="s">
        <v>129</v>
      </c>
      <c r="L325" s="60"/>
      <c r="M325" s="198" t="s">
        <v>21</v>
      </c>
      <c r="N325" s="199" t="s">
        <v>40</v>
      </c>
      <c r="O325" s="41"/>
      <c r="P325" s="200">
        <f>O325*H325</f>
        <v>0</v>
      </c>
      <c r="Q325" s="200">
        <v>6.4999999999999997E-4</v>
      </c>
      <c r="R325" s="200">
        <f>Q325*H325</f>
        <v>1.1648000000000001</v>
      </c>
      <c r="S325" s="200">
        <v>0</v>
      </c>
      <c r="T325" s="201">
        <f>S325*H325</f>
        <v>0</v>
      </c>
      <c r="AR325" s="23" t="s">
        <v>130</v>
      </c>
      <c r="AT325" s="23" t="s">
        <v>125</v>
      </c>
      <c r="AU325" s="23" t="s">
        <v>79</v>
      </c>
      <c r="AY325" s="23" t="s">
        <v>123</v>
      </c>
      <c r="BE325" s="202">
        <f>IF(N325="základní",J325,0)</f>
        <v>0</v>
      </c>
      <c r="BF325" s="202">
        <f>IF(N325="snížená",J325,0)</f>
        <v>0</v>
      </c>
      <c r="BG325" s="202">
        <f>IF(N325="zákl. přenesená",J325,0)</f>
        <v>0</v>
      </c>
      <c r="BH325" s="202">
        <f>IF(N325="sníž. přenesená",J325,0)</f>
        <v>0</v>
      </c>
      <c r="BI325" s="202">
        <f>IF(N325="nulová",J325,0)</f>
        <v>0</v>
      </c>
      <c r="BJ325" s="23" t="s">
        <v>77</v>
      </c>
      <c r="BK325" s="202">
        <f>ROUND(I325*H325,2)</f>
        <v>0</v>
      </c>
      <c r="BL325" s="23" t="s">
        <v>130</v>
      </c>
      <c r="BM325" s="23" t="s">
        <v>490</v>
      </c>
    </row>
    <row r="326" spans="2:65" s="11" customFormat="1" ht="13.5">
      <c r="B326" s="206"/>
      <c r="C326" s="207"/>
      <c r="D326" s="203" t="s">
        <v>134</v>
      </c>
      <c r="E326" s="208" t="s">
        <v>21</v>
      </c>
      <c r="F326" s="209" t="s">
        <v>477</v>
      </c>
      <c r="G326" s="207"/>
      <c r="H326" s="210">
        <v>1792</v>
      </c>
      <c r="I326" s="211"/>
      <c r="J326" s="207"/>
      <c r="K326" s="207"/>
      <c r="L326" s="212"/>
      <c r="M326" s="213"/>
      <c r="N326" s="214"/>
      <c r="O326" s="214"/>
      <c r="P326" s="214"/>
      <c r="Q326" s="214"/>
      <c r="R326" s="214"/>
      <c r="S326" s="214"/>
      <c r="T326" s="215"/>
      <c r="AT326" s="216" t="s">
        <v>134</v>
      </c>
      <c r="AU326" s="216" t="s">
        <v>79</v>
      </c>
      <c r="AV326" s="11" t="s">
        <v>79</v>
      </c>
      <c r="AW326" s="11" t="s">
        <v>33</v>
      </c>
      <c r="AX326" s="11" t="s">
        <v>69</v>
      </c>
      <c r="AY326" s="216" t="s">
        <v>123</v>
      </c>
    </row>
    <row r="327" spans="2:65" s="12" customFormat="1" ht="13.5">
      <c r="B327" s="217"/>
      <c r="C327" s="218"/>
      <c r="D327" s="203" t="s">
        <v>134</v>
      </c>
      <c r="E327" s="219" t="s">
        <v>21</v>
      </c>
      <c r="F327" s="220" t="s">
        <v>136</v>
      </c>
      <c r="G327" s="218"/>
      <c r="H327" s="221">
        <v>1792</v>
      </c>
      <c r="I327" s="222"/>
      <c r="J327" s="218"/>
      <c r="K327" s="218"/>
      <c r="L327" s="223"/>
      <c r="M327" s="224"/>
      <c r="N327" s="225"/>
      <c r="O327" s="225"/>
      <c r="P327" s="225"/>
      <c r="Q327" s="225"/>
      <c r="R327" s="225"/>
      <c r="S327" s="225"/>
      <c r="T327" s="226"/>
      <c r="AT327" s="227" t="s">
        <v>134</v>
      </c>
      <c r="AU327" s="227" t="s">
        <v>79</v>
      </c>
      <c r="AV327" s="12" t="s">
        <v>130</v>
      </c>
      <c r="AW327" s="12" t="s">
        <v>33</v>
      </c>
      <c r="AX327" s="12" t="s">
        <v>77</v>
      </c>
      <c r="AY327" s="227" t="s">
        <v>123</v>
      </c>
    </row>
    <row r="328" spans="2:65" s="1" customFormat="1" ht="25.5" customHeight="1">
      <c r="B328" s="40"/>
      <c r="C328" s="191" t="s">
        <v>491</v>
      </c>
      <c r="D328" s="191" t="s">
        <v>125</v>
      </c>
      <c r="E328" s="192" t="s">
        <v>492</v>
      </c>
      <c r="F328" s="193" t="s">
        <v>493</v>
      </c>
      <c r="G328" s="194" t="s">
        <v>167</v>
      </c>
      <c r="H328" s="195">
        <v>319</v>
      </c>
      <c r="I328" s="196"/>
      <c r="J328" s="197">
        <f>ROUND(I328*H328,2)</f>
        <v>0</v>
      </c>
      <c r="K328" s="193" t="s">
        <v>129</v>
      </c>
      <c r="L328" s="60"/>
      <c r="M328" s="198" t="s">
        <v>21</v>
      </c>
      <c r="N328" s="199" t="s">
        <v>40</v>
      </c>
      <c r="O328" s="41"/>
      <c r="P328" s="200">
        <f>O328*H328</f>
        <v>0</v>
      </c>
      <c r="Q328" s="200">
        <v>3.8000000000000002E-4</v>
      </c>
      <c r="R328" s="200">
        <f>Q328*H328</f>
        <v>0.12122000000000001</v>
      </c>
      <c r="S328" s="200">
        <v>0</v>
      </c>
      <c r="T328" s="201">
        <f>S328*H328</f>
        <v>0</v>
      </c>
      <c r="AR328" s="23" t="s">
        <v>130</v>
      </c>
      <c r="AT328" s="23" t="s">
        <v>125</v>
      </c>
      <c r="AU328" s="23" t="s">
        <v>79</v>
      </c>
      <c r="AY328" s="23" t="s">
        <v>123</v>
      </c>
      <c r="BE328" s="202">
        <f>IF(N328="základní",J328,0)</f>
        <v>0</v>
      </c>
      <c r="BF328" s="202">
        <f>IF(N328="snížená",J328,0)</f>
        <v>0</v>
      </c>
      <c r="BG328" s="202">
        <f>IF(N328="zákl. přenesená",J328,0)</f>
        <v>0</v>
      </c>
      <c r="BH328" s="202">
        <f>IF(N328="sníž. přenesená",J328,0)</f>
        <v>0</v>
      </c>
      <c r="BI328" s="202">
        <f>IF(N328="nulová",J328,0)</f>
        <v>0</v>
      </c>
      <c r="BJ328" s="23" t="s">
        <v>77</v>
      </c>
      <c r="BK328" s="202">
        <f>ROUND(I328*H328,2)</f>
        <v>0</v>
      </c>
      <c r="BL328" s="23" t="s">
        <v>130</v>
      </c>
      <c r="BM328" s="23" t="s">
        <v>494</v>
      </c>
    </row>
    <row r="329" spans="2:65" s="11" customFormat="1" ht="13.5">
      <c r="B329" s="206"/>
      <c r="C329" s="207"/>
      <c r="D329" s="203" t="s">
        <v>134</v>
      </c>
      <c r="E329" s="208" t="s">
        <v>21</v>
      </c>
      <c r="F329" s="209" t="s">
        <v>482</v>
      </c>
      <c r="G329" s="207"/>
      <c r="H329" s="210">
        <v>319</v>
      </c>
      <c r="I329" s="211"/>
      <c r="J329" s="207"/>
      <c r="K329" s="207"/>
      <c r="L329" s="212"/>
      <c r="M329" s="213"/>
      <c r="N329" s="214"/>
      <c r="O329" s="214"/>
      <c r="P329" s="214"/>
      <c r="Q329" s="214"/>
      <c r="R329" s="214"/>
      <c r="S329" s="214"/>
      <c r="T329" s="215"/>
      <c r="AT329" s="216" t="s">
        <v>134</v>
      </c>
      <c r="AU329" s="216" t="s">
        <v>79</v>
      </c>
      <c r="AV329" s="11" t="s">
        <v>79</v>
      </c>
      <c r="AW329" s="11" t="s">
        <v>33</v>
      </c>
      <c r="AX329" s="11" t="s">
        <v>69</v>
      </c>
      <c r="AY329" s="216" t="s">
        <v>123</v>
      </c>
    </row>
    <row r="330" spans="2:65" s="12" customFormat="1" ht="13.5">
      <c r="B330" s="217"/>
      <c r="C330" s="218"/>
      <c r="D330" s="203" t="s">
        <v>134</v>
      </c>
      <c r="E330" s="219" t="s">
        <v>21</v>
      </c>
      <c r="F330" s="220" t="s">
        <v>136</v>
      </c>
      <c r="G330" s="218"/>
      <c r="H330" s="221">
        <v>319</v>
      </c>
      <c r="I330" s="222"/>
      <c r="J330" s="218"/>
      <c r="K330" s="218"/>
      <c r="L330" s="223"/>
      <c r="M330" s="224"/>
      <c r="N330" s="225"/>
      <c r="O330" s="225"/>
      <c r="P330" s="225"/>
      <c r="Q330" s="225"/>
      <c r="R330" s="225"/>
      <c r="S330" s="225"/>
      <c r="T330" s="226"/>
      <c r="AT330" s="227" t="s">
        <v>134</v>
      </c>
      <c r="AU330" s="227" t="s">
        <v>79</v>
      </c>
      <c r="AV330" s="12" t="s">
        <v>130</v>
      </c>
      <c r="AW330" s="12" t="s">
        <v>33</v>
      </c>
      <c r="AX330" s="12" t="s">
        <v>77</v>
      </c>
      <c r="AY330" s="227" t="s">
        <v>123</v>
      </c>
    </row>
    <row r="331" spans="2:65" s="1" customFormat="1" ht="25.5" customHeight="1">
      <c r="B331" s="40"/>
      <c r="C331" s="191" t="s">
        <v>495</v>
      </c>
      <c r="D331" s="191" t="s">
        <v>125</v>
      </c>
      <c r="E331" s="192" t="s">
        <v>496</v>
      </c>
      <c r="F331" s="193" t="s">
        <v>497</v>
      </c>
      <c r="G331" s="194" t="s">
        <v>167</v>
      </c>
      <c r="H331" s="195">
        <v>3007</v>
      </c>
      <c r="I331" s="196"/>
      <c r="J331" s="197">
        <f>ROUND(I331*H331,2)</f>
        <v>0</v>
      </c>
      <c r="K331" s="193" t="s">
        <v>129</v>
      </c>
      <c r="L331" s="60"/>
      <c r="M331" s="198" t="s">
        <v>21</v>
      </c>
      <c r="N331" s="199" t="s">
        <v>40</v>
      </c>
      <c r="O331" s="41"/>
      <c r="P331" s="200">
        <f>O331*H331</f>
        <v>0</v>
      </c>
      <c r="Q331" s="200">
        <v>0</v>
      </c>
      <c r="R331" s="200">
        <f>Q331*H331</f>
        <v>0</v>
      </c>
      <c r="S331" s="200">
        <v>0</v>
      </c>
      <c r="T331" s="201">
        <f>S331*H331</f>
        <v>0</v>
      </c>
      <c r="AR331" s="23" t="s">
        <v>130</v>
      </c>
      <c r="AT331" s="23" t="s">
        <v>125</v>
      </c>
      <c r="AU331" s="23" t="s">
        <v>79</v>
      </c>
      <c r="AY331" s="23" t="s">
        <v>123</v>
      </c>
      <c r="BE331" s="202">
        <f>IF(N331="základní",J331,0)</f>
        <v>0</v>
      </c>
      <c r="BF331" s="202">
        <f>IF(N331="snížená",J331,0)</f>
        <v>0</v>
      </c>
      <c r="BG331" s="202">
        <f>IF(N331="zákl. přenesená",J331,0)</f>
        <v>0</v>
      </c>
      <c r="BH331" s="202">
        <f>IF(N331="sníž. přenesená",J331,0)</f>
        <v>0</v>
      </c>
      <c r="BI331" s="202">
        <f>IF(N331="nulová",J331,0)</f>
        <v>0</v>
      </c>
      <c r="BJ331" s="23" t="s">
        <v>77</v>
      </c>
      <c r="BK331" s="202">
        <f>ROUND(I331*H331,2)</f>
        <v>0</v>
      </c>
      <c r="BL331" s="23" t="s">
        <v>130</v>
      </c>
      <c r="BM331" s="23" t="s">
        <v>498</v>
      </c>
    </row>
    <row r="332" spans="2:65" s="11" customFormat="1" ht="13.5">
      <c r="B332" s="206"/>
      <c r="C332" s="207"/>
      <c r="D332" s="203" t="s">
        <v>134</v>
      </c>
      <c r="E332" s="208" t="s">
        <v>21</v>
      </c>
      <c r="F332" s="209" t="s">
        <v>499</v>
      </c>
      <c r="G332" s="207"/>
      <c r="H332" s="210">
        <v>3007</v>
      </c>
      <c r="I332" s="211"/>
      <c r="J332" s="207"/>
      <c r="K332" s="207"/>
      <c r="L332" s="212"/>
      <c r="M332" s="213"/>
      <c r="N332" s="214"/>
      <c r="O332" s="214"/>
      <c r="P332" s="214"/>
      <c r="Q332" s="214"/>
      <c r="R332" s="214"/>
      <c r="S332" s="214"/>
      <c r="T332" s="215"/>
      <c r="AT332" s="216" t="s">
        <v>134</v>
      </c>
      <c r="AU332" s="216" t="s">
        <v>79</v>
      </c>
      <c r="AV332" s="11" t="s">
        <v>79</v>
      </c>
      <c r="AW332" s="11" t="s">
        <v>33</v>
      </c>
      <c r="AX332" s="11" t="s">
        <v>69</v>
      </c>
      <c r="AY332" s="216" t="s">
        <v>123</v>
      </c>
    </row>
    <row r="333" spans="2:65" s="12" customFormat="1" ht="13.5">
      <c r="B333" s="217"/>
      <c r="C333" s="218"/>
      <c r="D333" s="203" t="s">
        <v>134</v>
      </c>
      <c r="E333" s="219" t="s">
        <v>21</v>
      </c>
      <c r="F333" s="220" t="s">
        <v>136</v>
      </c>
      <c r="G333" s="218"/>
      <c r="H333" s="221">
        <v>3007</v>
      </c>
      <c r="I333" s="222"/>
      <c r="J333" s="218"/>
      <c r="K333" s="218"/>
      <c r="L333" s="223"/>
      <c r="M333" s="224"/>
      <c r="N333" s="225"/>
      <c r="O333" s="225"/>
      <c r="P333" s="225"/>
      <c r="Q333" s="225"/>
      <c r="R333" s="225"/>
      <c r="S333" s="225"/>
      <c r="T333" s="226"/>
      <c r="AT333" s="227" t="s">
        <v>134</v>
      </c>
      <c r="AU333" s="227" t="s">
        <v>79</v>
      </c>
      <c r="AV333" s="12" t="s">
        <v>130</v>
      </c>
      <c r="AW333" s="12" t="s">
        <v>33</v>
      </c>
      <c r="AX333" s="12" t="s">
        <v>77</v>
      </c>
      <c r="AY333" s="227" t="s">
        <v>123</v>
      </c>
    </row>
    <row r="334" spans="2:65" s="1" customFormat="1" ht="38.25" customHeight="1">
      <c r="B334" s="40"/>
      <c r="C334" s="191" t="s">
        <v>463</v>
      </c>
      <c r="D334" s="191" t="s">
        <v>125</v>
      </c>
      <c r="E334" s="192" t="s">
        <v>500</v>
      </c>
      <c r="F334" s="193" t="s">
        <v>501</v>
      </c>
      <c r="G334" s="194" t="s">
        <v>167</v>
      </c>
      <c r="H334" s="195">
        <v>896</v>
      </c>
      <c r="I334" s="196"/>
      <c r="J334" s="197">
        <f>ROUND(I334*H334,2)</f>
        <v>0</v>
      </c>
      <c r="K334" s="193" t="s">
        <v>129</v>
      </c>
      <c r="L334" s="60"/>
      <c r="M334" s="198" t="s">
        <v>21</v>
      </c>
      <c r="N334" s="199" t="s">
        <v>40</v>
      </c>
      <c r="O334" s="41"/>
      <c r="P334" s="200">
        <f>O334*H334</f>
        <v>0</v>
      </c>
      <c r="Q334" s="200">
        <v>0.14066999999999999</v>
      </c>
      <c r="R334" s="200">
        <f>Q334*H334</f>
        <v>126.04031999999999</v>
      </c>
      <c r="S334" s="200">
        <v>0</v>
      </c>
      <c r="T334" s="201">
        <f>S334*H334</f>
        <v>0</v>
      </c>
      <c r="AR334" s="23" t="s">
        <v>130</v>
      </c>
      <c r="AT334" s="23" t="s">
        <v>125</v>
      </c>
      <c r="AU334" s="23" t="s">
        <v>79</v>
      </c>
      <c r="AY334" s="23" t="s">
        <v>123</v>
      </c>
      <c r="BE334" s="202">
        <f>IF(N334="základní",J334,0)</f>
        <v>0</v>
      </c>
      <c r="BF334" s="202">
        <f>IF(N334="snížená",J334,0)</f>
        <v>0</v>
      </c>
      <c r="BG334" s="202">
        <f>IF(N334="zákl. přenesená",J334,0)</f>
        <v>0</v>
      </c>
      <c r="BH334" s="202">
        <f>IF(N334="sníž. přenesená",J334,0)</f>
        <v>0</v>
      </c>
      <c r="BI334" s="202">
        <f>IF(N334="nulová",J334,0)</f>
        <v>0</v>
      </c>
      <c r="BJ334" s="23" t="s">
        <v>77</v>
      </c>
      <c r="BK334" s="202">
        <f>ROUND(I334*H334,2)</f>
        <v>0</v>
      </c>
      <c r="BL334" s="23" t="s">
        <v>130</v>
      </c>
      <c r="BM334" s="23" t="s">
        <v>502</v>
      </c>
    </row>
    <row r="335" spans="2:65" s="13" customFormat="1" ht="13.5">
      <c r="B335" s="228"/>
      <c r="C335" s="229"/>
      <c r="D335" s="203" t="s">
        <v>134</v>
      </c>
      <c r="E335" s="230" t="s">
        <v>21</v>
      </c>
      <c r="F335" s="231" t="s">
        <v>503</v>
      </c>
      <c r="G335" s="229"/>
      <c r="H335" s="230" t="s">
        <v>21</v>
      </c>
      <c r="I335" s="232"/>
      <c r="J335" s="229"/>
      <c r="K335" s="229"/>
      <c r="L335" s="233"/>
      <c r="M335" s="234"/>
      <c r="N335" s="235"/>
      <c r="O335" s="235"/>
      <c r="P335" s="235"/>
      <c r="Q335" s="235"/>
      <c r="R335" s="235"/>
      <c r="S335" s="235"/>
      <c r="T335" s="236"/>
      <c r="AT335" s="237" t="s">
        <v>134</v>
      </c>
      <c r="AU335" s="237" t="s">
        <v>79</v>
      </c>
      <c r="AV335" s="13" t="s">
        <v>77</v>
      </c>
      <c r="AW335" s="13" t="s">
        <v>33</v>
      </c>
      <c r="AX335" s="13" t="s">
        <v>69</v>
      </c>
      <c r="AY335" s="237" t="s">
        <v>123</v>
      </c>
    </row>
    <row r="336" spans="2:65" s="11" customFormat="1" ht="13.5">
      <c r="B336" s="206"/>
      <c r="C336" s="207"/>
      <c r="D336" s="203" t="s">
        <v>134</v>
      </c>
      <c r="E336" s="208" t="s">
        <v>21</v>
      </c>
      <c r="F336" s="209" t="s">
        <v>504</v>
      </c>
      <c r="G336" s="207"/>
      <c r="H336" s="210">
        <v>896</v>
      </c>
      <c r="I336" s="211"/>
      <c r="J336" s="207"/>
      <c r="K336" s="207"/>
      <c r="L336" s="212"/>
      <c r="M336" s="213"/>
      <c r="N336" s="214"/>
      <c r="O336" s="214"/>
      <c r="P336" s="214"/>
      <c r="Q336" s="214"/>
      <c r="R336" s="214"/>
      <c r="S336" s="214"/>
      <c r="T336" s="215"/>
      <c r="AT336" s="216" t="s">
        <v>134</v>
      </c>
      <c r="AU336" s="216" t="s">
        <v>79</v>
      </c>
      <c r="AV336" s="11" t="s">
        <v>79</v>
      </c>
      <c r="AW336" s="11" t="s">
        <v>33</v>
      </c>
      <c r="AX336" s="11" t="s">
        <v>69</v>
      </c>
      <c r="AY336" s="216" t="s">
        <v>123</v>
      </c>
    </row>
    <row r="337" spans="2:65" s="12" customFormat="1" ht="13.5">
      <c r="B337" s="217"/>
      <c r="C337" s="218"/>
      <c r="D337" s="203" t="s">
        <v>134</v>
      </c>
      <c r="E337" s="219" t="s">
        <v>21</v>
      </c>
      <c r="F337" s="220" t="s">
        <v>136</v>
      </c>
      <c r="G337" s="218"/>
      <c r="H337" s="221">
        <v>896</v>
      </c>
      <c r="I337" s="222"/>
      <c r="J337" s="218"/>
      <c r="K337" s="218"/>
      <c r="L337" s="223"/>
      <c r="M337" s="224"/>
      <c r="N337" s="225"/>
      <c r="O337" s="225"/>
      <c r="P337" s="225"/>
      <c r="Q337" s="225"/>
      <c r="R337" s="225"/>
      <c r="S337" s="225"/>
      <c r="T337" s="226"/>
      <c r="AT337" s="227" t="s">
        <v>134</v>
      </c>
      <c r="AU337" s="227" t="s">
        <v>79</v>
      </c>
      <c r="AV337" s="12" t="s">
        <v>130</v>
      </c>
      <c r="AW337" s="12" t="s">
        <v>33</v>
      </c>
      <c r="AX337" s="12" t="s">
        <v>77</v>
      </c>
      <c r="AY337" s="227" t="s">
        <v>123</v>
      </c>
    </row>
    <row r="338" spans="2:65" s="1" customFormat="1" ht="16.5" customHeight="1">
      <c r="B338" s="40"/>
      <c r="C338" s="238" t="s">
        <v>505</v>
      </c>
      <c r="D338" s="238" t="s">
        <v>190</v>
      </c>
      <c r="E338" s="239" t="s">
        <v>506</v>
      </c>
      <c r="F338" s="240" t="s">
        <v>507</v>
      </c>
      <c r="G338" s="241" t="s">
        <v>167</v>
      </c>
      <c r="H338" s="242">
        <v>896</v>
      </c>
      <c r="I338" s="243"/>
      <c r="J338" s="244">
        <f>ROUND(I338*H338,2)</f>
        <v>0</v>
      </c>
      <c r="K338" s="240" t="s">
        <v>129</v>
      </c>
      <c r="L338" s="245"/>
      <c r="M338" s="246" t="s">
        <v>21</v>
      </c>
      <c r="N338" s="247" t="s">
        <v>40</v>
      </c>
      <c r="O338" s="41"/>
      <c r="P338" s="200">
        <f>O338*H338</f>
        <v>0</v>
      </c>
      <c r="Q338" s="200">
        <v>0.104</v>
      </c>
      <c r="R338" s="200">
        <f>Q338*H338</f>
        <v>93.183999999999997</v>
      </c>
      <c r="S338" s="200">
        <v>0</v>
      </c>
      <c r="T338" s="201">
        <f>S338*H338</f>
        <v>0</v>
      </c>
      <c r="AR338" s="23" t="s">
        <v>170</v>
      </c>
      <c r="AT338" s="23" t="s">
        <v>190</v>
      </c>
      <c r="AU338" s="23" t="s">
        <v>79</v>
      </c>
      <c r="AY338" s="23" t="s">
        <v>123</v>
      </c>
      <c r="BE338" s="202">
        <f>IF(N338="základní",J338,0)</f>
        <v>0</v>
      </c>
      <c r="BF338" s="202">
        <f>IF(N338="snížená",J338,0)</f>
        <v>0</v>
      </c>
      <c r="BG338" s="202">
        <f>IF(N338="zákl. přenesená",J338,0)</f>
        <v>0</v>
      </c>
      <c r="BH338" s="202">
        <f>IF(N338="sníž. přenesená",J338,0)</f>
        <v>0</v>
      </c>
      <c r="BI338" s="202">
        <f>IF(N338="nulová",J338,0)</f>
        <v>0</v>
      </c>
      <c r="BJ338" s="23" t="s">
        <v>77</v>
      </c>
      <c r="BK338" s="202">
        <f>ROUND(I338*H338,2)</f>
        <v>0</v>
      </c>
      <c r="BL338" s="23" t="s">
        <v>130</v>
      </c>
      <c r="BM338" s="23" t="s">
        <v>508</v>
      </c>
    </row>
    <row r="339" spans="2:65" s="13" customFormat="1" ht="13.5">
      <c r="B339" s="228"/>
      <c r="C339" s="229"/>
      <c r="D339" s="203" t="s">
        <v>134</v>
      </c>
      <c r="E339" s="230" t="s">
        <v>21</v>
      </c>
      <c r="F339" s="231" t="s">
        <v>503</v>
      </c>
      <c r="G339" s="229"/>
      <c r="H339" s="230" t="s">
        <v>21</v>
      </c>
      <c r="I339" s="232"/>
      <c r="J339" s="229"/>
      <c r="K339" s="229"/>
      <c r="L339" s="233"/>
      <c r="M339" s="234"/>
      <c r="N339" s="235"/>
      <c r="O339" s="235"/>
      <c r="P339" s="235"/>
      <c r="Q339" s="235"/>
      <c r="R339" s="235"/>
      <c r="S339" s="235"/>
      <c r="T339" s="236"/>
      <c r="AT339" s="237" t="s">
        <v>134</v>
      </c>
      <c r="AU339" s="237" t="s">
        <v>79</v>
      </c>
      <c r="AV339" s="13" t="s">
        <v>77</v>
      </c>
      <c r="AW339" s="13" t="s">
        <v>33</v>
      </c>
      <c r="AX339" s="13" t="s">
        <v>69</v>
      </c>
      <c r="AY339" s="237" t="s">
        <v>123</v>
      </c>
    </row>
    <row r="340" spans="2:65" s="11" customFormat="1" ht="13.5">
      <c r="B340" s="206"/>
      <c r="C340" s="207"/>
      <c r="D340" s="203" t="s">
        <v>134</v>
      </c>
      <c r="E340" s="208" t="s">
        <v>21</v>
      </c>
      <c r="F340" s="209" t="s">
        <v>504</v>
      </c>
      <c r="G340" s="207"/>
      <c r="H340" s="210">
        <v>896</v>
      </c>
      <c r="I340" s="211"/>
      <c r="J340" s="207"/>
      <c r="K340" s="207"/>
      <c r="L340" s="212"/>
      <c r="M340" s="213"/>
      <c r="N340" s="214"/>
      <c r="O340" s="214"/>
      <c r="P340" s="214"/>
      <c r="Q340" s="214"/>
      <c r="R340" s="214"/>
      <c r="S340" s="214"/>
      <c r="T340" s="215"/>
      <c r="AT340" s="216" t="s">
        <v>134</v>
      </c>
      <c r="AU340" s="216" t="s">
        <v>79</v>
      </c>
      <c r="AV340" s="11" t="s">
        <v>79</v>
      </c>
      <c r="AW340" s="11" t="s">
        <v>33</v>
      </c>
      <c r="AX340" s="11" t="s">
        <v>69</v>
      </c>
      <c r="AY340" s="216" t="s">
        <v>123</v>
      </c>
    </row>
    <row r="341" spans="2:65" s="12" customFormat="1" ht="13.5">
      <c r="B341" s="217"/>
      <c r="C341" s="218"/>
      <c r="D341" s="203" t="s">
        <v>134</v>
      </c>
      <c r="E341" s="219" t="s">
        <v>21</v>
      </c>
      <c r="F341" s="220" t="s">
        <v>136</v>
      </c>
      <c r="G341" s="218"/>
      <c r="H341" s="221">
        <v>896</v>
      </c>
      <c r="I341" s="222"/>
      <c r="J341" s="218"/>
      <c r="K341" s="218"/>
      <c r="L341" s="223"/>
      <c r="M341" s="224"/>
      <c r="N341" s="225"/>
      <c r="O341" s="225"/>
      <c r="P341" s="225"/>
      <c r="Q341" s="225"/>
      <c r="R341" s="225"/>
      <c r="S341" s="225"/>
      <c r="T341" s="226"/>
      <c r="AT341" s="227" t="s">
        <v>134</v>
      </c>
      <c r="AU341" s="227" t="s">
        <v>79</v>
      </c>
      <c r="AV341" s="12" t="s">
        <v>130</v>
      </c>
      <c r="AW341" s="12" t="s">
        <v>33</v>
      </c>
      <c r="AX341" s="12" t="s">
        <v>77</v>
      </c>
      <c r="AY341" s="227" t="s">
        <v>123</v>
      </c>
    </row>
    <row r="342" spans="2:65" s="1" customFormat="1" ht="25.5" customHeight="1">
      <c r="B342" s="40"/>
      <c r="C342" s="191" t="s">
        <v>509</v>
      </c>
      <c r="D342" s="191" t="s">
        <v>125</v>
      </c>
      <c r="E342" s="192" t="s">
        <v>510</v>
      </c>
      <c r="F342" s="193" t="s">
        <v>511</v>
      </c>
      <c r="G342" s="194" t="s">
        <v>185</v>
      </c>
      <c r="H342" s="195">
        <v>54.95</v>
      </c>
      <c r="I342" s="196"/>
      <c r="J342" s="197">
        <f>ROUND(I342*H342,2)</f>
        <v>0</v>
      </c>
      <c r="K342" s="193" t="s">
        <v>129</v>
      </c>
      <c r="L342" s="60"/>
      <c r="M342" s="198" t="s">
        <v>21</v>
      </c>
      <c r="N342" s="199" t="s">
        <v>40</v>
      </c>
      <c r="O342" s="41"/>
      <c r="P342" s="200">
        <f>O342*H342</f>
        <v>0</v>
      </c>
      <c r="Q342" s="200">
        <v>2.2563399999999998</v>
      </c>
      <c r="R342" s="200">
        <f>Q342*H342</f>
        <v>123.985883</v>
      </c>
      <c r="S342" s="200">
        <v>0</v>
      </c>
      <c r="T342" s="201">
        <f>S342*H342</f>
        <v>0</v>
      </c>
      <c r="AR342" s="23" t="s">
        <v>130</v>
      </c>
      <c r="AT342" s="23" t="s">
        <v>125</v>
      </c>
      <c r="AU342" s="23" t="s">
        <v>79</v>
      </c>
      <c r="AY342" s="23" t="s">
        <v>123</v>
      </c>
      <c r="BE342" s="202">
        <f>IF(N342="základní",J342,0)</f>
        <v>0</v>
      </c>
      <c r="BF342" s="202">
        <f>IF(N342="snížená",J342,0)</f>
        <v>0</v>
      </c>
      <c r="BG342" s="202">
        <f>IF(N342="zákl. přenesená",J342,0)</f>
        <v>0</v>
      </c>
      <c r="BH342" s="202">
        <f>IF(N342="sníž. přenesená",J342,0)</f>
        <v>0</v>
      </c>
      <c r="BI342" s="202">
        <f>IF(N342="nulová",J342,0)</f>
        <v>0</v>
      </c>
      <c r="BJ342" s="23" t="s">
        <v>77</v>
      </c>
      <c r="BK342" s="202">
        <f>ROUND(I342*H342,2)</f>
        <v>0</v>
      </c>
      <c r="BL342" s="23" t="s">
        <v>130</v>
      </c>
      <c r="BM342" s="23" t="s">
        <v>512</v>
      </c>
    </row>
    <row r="343" spans="2:65" s="13" customFormat="1" ht="13.5">
      <c r="B343" s="228"/>
      <c r="C343" s="229"/>
      <c r="D343" s="203" t="s">
        <v>134</v>
      </c>
      <c r="E343" s="230" t="s">
        <v>21</v>
      </c>
      <c r="F343" s="231" t="s">
        <v>513</v>
      </c>
      <c r="G343" s="229"/>
      <c r="H343" s="230" t="s">
        <v>21</v>
      </c>
      <c r="I343" s="232"/>
      <c r="J343" s="229"/>
      <c r="K343" s="229"/>
      <c r="L343" s="233"/>
      <c r="M343" s="234"/>
      <c r="N343" s="235"/>
      <c r="O343" s="235"/>
      <c r="P343" s="235"/>
      <c r="Q343" s="235"/>
      <c r="R343" s="235"/>
      <c r="S343" s="235"/>
      <c r="T343" s="236"/>
      <c r="AT343" s="237" t="s">
        <v>134</v>
      </c>
      <c r="AU343" s="237" t="s">
        <v>79</v>
      </c>
      <c r="AV343" s="13" t="s">
        <v>77</v>
      </c>
      <c r="AW343" s="13" t="s">
        <v>33</v>
      </c>
      <c r="AX343" s="13" t="s">
        <v>69</v>
      </c>
      <c r="AY343" s="237" t="s">
        <v>123</v>
      </c>
    </row>
    <row r="344" spans="2:65" s="11" customFormat="1" ht="13.5">
      <c r="B344" s="206"/>
      <c r="C344" s="207"/>
      <c r="D344" s="203" t="s">
        <v>134</v>
      </c>
      <c r="E344" s="208" t="s">
        <v>21</v>
      </c>
      <c r="F344" s="209" t="s">
        <v>514</v>
      </c>
      <c r="G344" s="207"/>
      <c r="H344" s="210">
        <v>32.549999999999997</v>
      </c>
      <c r="I344" s="211"/>
      <c r="J344" s="207"/>
      <c r="K344" s="207"/>
      <c r="L344" s="212"/>
      <c r="M344" s="213"/>
      <c r="N344" s="214"/>
      <c r="O344" s="214"/>
      <c r="P344" s="214"/>
      <c r="Q344" s="214"/>
      <c r="R344" s="214"/>
      <c r="S344" s="214"/>
      <c r="T344" s="215"/>
      <c r="AT344" s="216" t="s">
        <v>134</v>
      </c>
      <c r="AU344" s="216" t="s">
        <v>79</v>
      </c>
      <c r="AV344" s="11" t="s">
        <v>79</v>
      </c>
      <c r="AW344" s="11" t="s">
        <v>33</v>
      </c>
      <c r="AX344" s="11" t="s">
        <v>69</v>
      </c>
      <c r="AY344" s="216" t="s">
        <v>123</v>
      </c>
    </row>
    <row r="345" spans="2:65" s="13" customFormat="1" ht="13.5">
      <c r="B345" s="228"/>
      <c r="C345" s="229"/>
      <c r="D345" s="203" t="s">
        <v>134</v>
      </c>
      <c r="E345" s="230" t="s">
        <v>21</v>
      </c>
      <c r="F345" s="231" t="s">
        <v>515</v>
      </c>
      <c r="G345" s="229"/>
      <c r="H345" s="230" t="s">
        <v>21</v>
      </c>
      <c r="I345" s="232"/>
      <c r="J345" s="229"/>
      <c r="K345" s="229"/>
      <c r="L345" s="233"/>
      <c r="M345" s="234"/>
      <c r="N345" s="235"/>
      <c r="O345" s="235"/>
      <c r="P345" s="235"/>
      <c r="Q345" s="235"/>
      <c r="R345" s="235"/>
      <c r="S345" s="235"/>
      <c r="T345" s="236"/>
      <c r="AT345" s="237" t="s">
        <v>134</v>
      </c>
      <c r="AU345" s="237" t="s">
        <v>79</v>
      </c>
      <c r="AV345" s="13" t="s">
        <v>77</v>
      </c>
      <c r="AW345" s="13" t="s">
        <v>33</v>
      </c>
      <c r="AX345" s="13" t="s">
        <v>69</v>
      </c>
      <c r="AY345" s="237" t="s">
        <v>123</v>
      </c>
    </row>
    <row r="346" spans="2:65" s="11" customFormat="1" ht="13.5">
      <c r="B346" s="206"/>
      <c r="C346" s="207"/>
      <c r="D346" s="203" t="s">
        <v>134</v>
      </c>
      <c r="E346" s="208" t="s">
        <v>21</v>
      </c>
      <c r="F346" s="209" t="s">
        <v>516</v>
      </c>
      <c r="G346" s="207"/>
      <c r="H346" s="210">
        <v>22.4</v>
      </c>
      <c r="I346" s="211"/>
      <c r="J346" s="207"/>
      <c r="K346" s="207"/>
      <c r="L346" s="212"/>
      <c r="M346" s="213"/>
      <c r="N346" s="214"/>
      <c r="O346" s="214"/>
      <c r="P346" s="214"/>
      <c r="Q346" s="214"/>
      <c r="R346" s="214"/>
      <c r="S346" s="214"/>
      <c r="T346" s="215"/>
      <c r="AT346" s="216" t="s">
        <v>134</v>
      </c>
      <c r="AU346" s="216" t="s">
        <v>79</v>
      </c>
      <c r="AV346" s="11" t="s">
        <v>79</v>
      </c>
      <c r="AW346" s="11" t="s">
        <v>33</v>
      </c>
      <c r="AX346" s="11" t="s">
        <v>69</v>
      </c>
      <c r="AY346" s="216" t="s">
        <v>123</v>
      </c>
    </row>
    <row r="347" spans="2:65" s="12" customFormat="1" ht="13.5">
      <c r="B347" s="217"/>
      <c r="C347" s="218"/>
      <c r="D347" s="203" t="s">
        <v>134</v>
      </c>
      <c r="E347" s="219" t="s">
        <v>21</v>
      </c>
      <c r="F347" s="220" t="s">
        <v>136</v>
      </c>
      <c r="G347" s="218"/>
      <c r="H347" s="221">
        <v>54.95</v>
      </c>
      <c r="I347" s="222"/>
      <c r="J347" s="218"/>
      <c r="K347" s="218"/>
      <c r="L347" s="223"/>
      <c r="M347" s="224"/>
      <c r="N347" s="225"/>
      <c r="O347" s="225"/>
      <c r="P347" s="225"/>
      <c r="Q347" s="225"/>
      <c r="R347" s="225"/>
      <c r="S347" s="225"/>
      <c r="T347" s="226"/>
      <c r="AT347" s="227" t="s">
        <v>134</v>
      </c>
      <c r="AU347" s="227" t="s">
        <v>79</v>
      </c>
      <c r="AV347" s="12" t="s">
        <v>130</v>
      </c>
      <c r="AW347" s="12" t="s">
        <v>33</v>
      </c>
      <c r="AX347" s="12" t="s">
        <v>77</v>
      </c>
      <c r="AY347" s="227" t="s">
        <v>123</v>
      </c>
    </row>
    <row r="348" spans="2:65" s="1" customFormat="1" ht="25.5" customHeight="1">
      <c r="B348" s="40"/>
      <c r="C348" s="191" t="s">
        <v>517</v>
      </c>
      <c r="D348" s="191" t="s">
        <v>125</v>
      </c>
      <c r="E348" s="192" t="s">
        <v>518</v>
      </c>
      <c r="F348" s="193" t="s">
        <v>519</v>
      </c>
      <c r="G348" s="194" t="s">
        <v>167</v>
      </c>
      <c r="H348" s="195">
        <v>3647</v>
      </c>
      <c r="I348" s="196"/>
      <c r="J348" s="197">
        <f>ROUND(I348*H348,2)</f>
        <v>0</v>
      </c>
      <c r="K348" s="193" t="s">
        <v>129</v>
      </c>
      <c r="L348" s="60"/>
      <c r="M348" s="198" t="s">
        <v>21</v>
      </c>
      <c r="N348" s="199" t="s">
        <v>40</v>
      </c>
      <c r="O348" s="41"/>
      <c r="P348" s="200">
        <f>O348*H348</f>
        <v>0</v>
      </c>
      <c r="Q348" s="200">
        <v>1.0000000000000001E-5</v>
      </c>
      <c r="R348" s="200">
        <f>Q348*H348</f>
        <v>3.6470000000000002E-2</v>
      </c>
      <c r="S348" s="200">
        <v>0</v>
      </c>
      <c r="T348" s="201">
        <f>S348*H348</f>
        <v>0</v>
      </c>
      <c r="AR348" s="23" t="s">
        <v>130</v>
      </c>
      <c r="AT348" s="23" t="s">
        <v>125</v>
      </c>
      <c r="AU348" s="23" t="s">
        <v>79</v>
      </c>
      <c r="AY348" s="23" t="s">
        <v>123</v>
      </c>
      <c r="BE348" s="202">
        <f>IF(N348="základní",J348,0)</f>
        <v>0</v>
      </c>
      <c r="BF348" s="202">
        <f>IF(N348="snížená",J348,0)</f>
        <v>0</v>
      </c>
      <c r="BG348" s="202">
        <f>IF(N348="zákl. přenesená",J348,0)</f>
        <v>0</v>
      </c>
      <c r="BH348" s="202">
        <f>IF(N348="sníž. přenesená",J348,0)</f>
        <v>0</v>
      </c>
      <c r="BI348" s="202">
        <f>IF(N348="nulová",J348,0)</f>
        <v>0</v>
      </c>
      <c r="BJ348" s="23" t="s">
        <v>77</v>
      </c>
      <c r="BK348" s="202">
        <f>ROUND(I348*H348,2)</f>
        <v>0</v>
      </c>
      <c r="BL348" s="23" t="s">
        <v>130</v>
      </c>
      <c r="BM348" s="23" t="s">
        <v>520</v>
      </c>
    </row>
    <row r="349" spans="2:65" s="11" customFormat="1" ht="13.5">
      <c r="B349" s="206"/>
      <c r="C349" s="207"/>
      <c r="D349" s="203" t="s">
        <v>134</v>
      </c>
      <c r="E349" s="208" t="s">
        <v>21</v>
      </c>
      <c r="F349" s="209" t="s">
        <v>521</v>
      </c>
      <c r="G349" s="207"/>
      <c r="H349" s="210">
        <v>3647</v>
      </c>
      <c r="I349" s="211"/>
      <c r="J349" s="207"/>
      <c r="K349" s="207"/>
      <c r="L349" s="212"/>
      <c r="M349" s="213"/>
      <c r="N349" s="214"/>
      <c r="O349" s="214"/>
      <c r="P349" s="214"/>
      <c r="Q349" s="214"/>
      <c r="R349" s="214"/>
      <c r="S349" s="214"/>
      <c r="T349" s="215"/>
      <c r="AT349" s="216" t="s">
        <v>134</v>
      </c>
      <c r="AU349" s="216" t="s">
        <v>79</v>
      </c>
      <c r="AV349" s="11" t="s">
        <v>79</v>
      </c>
      <c r="AW349" s="11" t="s">
        <v>33</v>
      </c>
      <c r="AX349" s="11" t="s">
        <v>69</v>
      </c>
      <c r="AY349" s="216" t="s">
        <v>123</v>
      </c>
    </row>
    <row r="350" spans="2:65" s="12" customFormat="1" ht="13.5">
      <c r="B350" s="217"/>
      <c r="C350" s="218"/>
      <c r="D350" s="203" t="s">
        <v>134</v>
      </c>
      <c r="E350" s="219" t="s">
        <v>21</v>
      </c>
      <c r="F350" s="220" t="s">
        <v>136</v>
      </c>
      <c r="G350" s="218"/>
      <c r="H350" s="221">
        <v>3647</v>
      </c>
      <c r="I350" s="222"/>
      <c r="J350" s="218"/>
      <c r="K350" s="218"/>
      <c r="L350" s="223"/>
      <c r="M350" s="224"/>
      <c r="N350" s="225"/>
      <c r="O350" s="225"/>
      <c r="P350" s="225"/>
      <c r="Q350" s="225"/>
      <c r="R350" s="225"/>
      <c r="S350" s="225"/>
      <c r="T350" s="226"/>
      <c r="AT350" s="227" t="s">
        <v>134</v>
      </c>
      <c r="AU350" s="227" t="s">
        <v>79</v>
      </c>
      <c r="AV350" s="12" t="s">
        <v>130</v>
      </c>
      <c r="AW350" s="12" t="s">
        <v>33</v>
      </c>
      <c r="AX350" s="12" t="s">
        <v>77</v>
      </c>
      <c r="AY350" s="227" t="s">
        <v>123</v>
      </c>
    </row>
    <row r="351" spans="2:65" s="1" customFormat="1" ht="38.25" customHeight="1">
      <c r="B351" s="40"/>
      <c r="C351" s="191" t="s">
        <v>522</v>
      </c>
      <c r="D351" s="191" t="s">
        <v>125</v>
      </c>
      <c r="E351" s="192" t="s">
        <v>523</v>
      </c>
      <c r="F351" s="193" t="s">
        <v>524</v>
      </c>
      <c r="G351" s="194" t="s">
        <v>167</v>
      </c>
      <c r="H351" s="195">
        <v>2782.5</v>
      </c>
      <c r="I351" s="196"/>
      <c r="J351" s="197">
        <f>ROUND(I351*H351,2)</f>
        <v>0</v>
      </c>
      <c r="K351" s="193" t="s">
        <v>129</v>
      </c>
      <c r="L351" s="60"/>
      <c r="M351" s="198" t="s">
        <v>21</v>
      </c>
      <c r="N351" s="199" t="s">
        <v>40</v>
      </c>
      <c r="O351" s="41"/>
      <c r="P351" s="200">
        <f>O351*H351</f>
        <v>0</v>
      </c>
      <c r="Q351" s="200">
        <v>5.0000000000000002E-5</v>
      </c>
      <c r="R351" s="200">
        <f>Q351*H351</f>
        <v>0.139125</v>
      </c>
      <c r="S351" s="200">
        <v>0</v>
      </c>
      <c r="T351" s="201">
        <f>S351*H351</f>
        <v>0</v>
      </c>
      <c r="AR351" s="23" t="s">
        <v>130</v>
      </c>
      <c r="AT351" s="23" t="s">
        <v>125</v>
      </c>
      <c r="AU351" s="23" t="s">
        <v>79</v>
      </c>
      <c r="AY351" s="23" t="s">
        <v>123</v>
      </c>
      <c r="BE351" s="202">
        <f>IF(N351="základní",J351,0)</f>
        <v>0</v>
      </c>
      <c r="BF351" s="202">
        <f>IF(N351="snížená",J351,0)</f>
        <v>0</v>
      </c>
      <c r="BG351" s="202">
        <f>IF(N351="zákl. přenesená",J351,0)</f>
        <v>0</v>
      </c>
      <c r="BH351" s="202">
        <f>IF(N351="sníž. přenesená",J351,0)</f>
        <v>0</v>
      </c>
      <c r="BI351" s="202">
        <f>IF(N351="nulová",J351,0)</f>
        <v>0</v>
      </c>
      <c r="BJ351" s="23" t="s">
        <v>77</v>
      </c>
      <c r="BK351" s="202">
        <f>ROUND(I351*H351,2)</f>
        <v>0</v>
      </c>
      <c r="BL351" s="23" t="s">
        <v>130</v>
      </c>
      <c r="BM351" s="23" t="s">
        <v>525</v>
      </c>
    </row>
    <row r="352" spans="2:65" s="11" customFormat="1" ht="13.5">
      <c r="B352" s="206"/>
      <c r="C352" s="207"/>
      <c r="D352" s="203" t="s">
        <v>134</v>
      </c>
      <c r="E352" s="208" t="s">
        <v>21</v>
      </c>
      <c r="F352" s="209" t="s">
        <v>526</v>
      </c>
      <c r="G352" s="207"/>
      <c r="H352" s="210">
        <v>2782.5</v>
      </c>
      <c r="I352" s="211"/>
      <c r="J352" s="207"/>
      <c r="K352" s="207"/>
      <c r="L352" s="212"/>
      <c r="M352" s="213"/>
      <c r="N352" s="214"/>
      <c r="O352" s="214"/>
      <c r="P352" s="214"/>
      <c r="Q352" s="214"/>
      <c r="R352" s="214"/>
      <c r="S352" s="214"/>
      <c r="T352" s="215"/>
      <c r="AT352" s="216" t="s">
        <v>134</v>
      </c>
      <c r="AU352" s="216" t="s">
        <v>79</v>
      </c>
      <c r="AV352" s="11" t="s">
        <v>79</v>
      </c>
      <c r="AW352" s="11" t="s">
        <v>33</v>
      </c>
      <c r="AX352" s="11" t="s">
        <v>69</v>
      </c>
      <c r="AY352" s="216" t="s">
        <v>123</v>
      </c>
    </row>
    <row r="353" spans="2:65" s="12" customFormat="1" ht="13.5">
      <c r="B353" s="217"/>
      <c r="C353" s="218"/>
      <c r="D353" s="203" t="s">
        <v>134</v>
      </c>
      <c r="E353" s="219" t="s">
        <v>21</v>
      </c>
      <c r="F353" s="220" t="s">
        <v>136</v>
      </c>
      <c r="G353" s="218"/>
      <c r="H353" s="221">
        <v>2782.5</v>
      </c>
      <c r="I353" s="222"/>
      <c r="J353" s="218"/>
      <c r="K353" s="218"/>
      <c r="L353" s="223"/>
      <c r="M353" s="224"/>
      <c r="N353" s="225"/>
      <c r="O353" s="225"/>
      <c r="P353" s="225"/>
      <c r="Q353" s="225"/>
      <c r="R353" s="225"/>
      <c r="S353" s="225"/>
      <c r="T353" s="226"/>
      <c r="AT353" s="227" t="s">
        <v>134</v>
      </c>
      <c r="AU353" s="227" t="s">
        <v>79</v>
      </c>
      <c r="AV353" s="12" t="s">
        <v>130</v>
      </c>
      <c r="AW353" s="12" t="s">
        <v>33</v>
      </c>
      <c r="AX353" s="12" t="s">
        <v>77</v>
      </c>
      <c r="AY353" s="227" t="s">
        <v>123</v>
      </c>
    </row>
    <row r="354" spans="2:65" s="1" customFormat="1" ht="38.25" customHeight="1">
      <c r="B354" s="40"/>
      <c r="C354" s="191" t="s">
        <v>527</v>
      </c>
      <c r="D354" s="191" t="s">
        <v>125</v>
      </c>
      <c r="E354" s="192" t="s">
        <v>528</v>
      </c>
      <c r="F354" s="193" t="s">
        <v>529</v>
      </c>
      <c r="G354" s="194" t="s">
        <v>167</v>
      </c>
      <c r="H354" s="195">
        <v>3647</v>
      </c>
      <c r="I354" s="196"/>
      <c r="J354" s="197">
        <f>ROUND(I354*H354,2)</f>
        <v>0</v>
      </c>
      <c r="K354" s="193" t="s">
        <v>129</v>
      </c>
      <c r="L354" s="60"/>
      <c r="M354" s="198" t="s">
        <v>21</v>
      </c>
      <c r="N354" s="199" t="s">
        <v>40</v>
      </c>
      <c r="O354" s="41"/>
      <c r="P354" s="200">
        <f>O354*H354</f>
        <v>0</v>
      </c>
      <c r="Q354" s="200">
        <v>3.4000000000000002E-4</v>
      </c>
      <c r="R354" s="200">
        <f>Q354*H354</f>
        <v>1.2399800000000001</v>
      </c>
      <c r="S354" s="200">
        <v>0</v>
      </c>
      <c r="T354" s="201">
        <f>S354*H354</f>
        <v>0</v>
      </c>
      <c r="AR354" s="23" t="s">
        <v>130</v>
      </c>
      <c r="AT354" s="23" t="s">
        <v>125</v>
      </c>
      <c r="AU354" s="23" t="s">
        <v>79</v>
      </c>
      <c r="AY354" s="23" t="s">
        <v>123</v>
      </c>
      <c r="BE354" s="202">
        <f>IF(N354="základní",J354,0)</f>
        <v>0</v>
      </c>
      <c r="BF354" s="202">
        <f>IF(N354="snížená",J354,0)</f>
        <v>0</v>
      </c>
      <c r="BG354" s="202">
        <f>IF(N354="zákl. přenesená",J354,0)</f>
        <v>0</v>
      </c>
      <c r="BH354" s="202">
        <f>IF(N354="sníž. přenesená",J354,0)</f>
        <v>0</v>
      </c>
      <c r="BI354" s="202">
        <f>IF(N354="nulová",J354,0)</f>
        <v>0</v>
      </c>
      <c r="BJ354" s="23" t="s">
        <v>77</v>
      </c>
      <c r="BK354" s="202">
        <f>ROUND(I354*H354,2)</f>
        <v>0</v>
      </c>
      <c r="BL354" s="23" t="s">
        <v>130</v>
      </c>
      <c r="BM354" s="23" t="s">
        <v>530</v>
      </c>
    </row>
    <row r="355" spans="2:65" s="11" customFormat="1" ht="13.5">
      <c r="B355" s="206"/>
      <c r="C355" s="207"/>
      <c r="D355" s="203" t="s">
        <v>134</v>
      </c>
      <c r="E355" s="208" t="s">
        <v>21</v>
      </c>
      <c r="F355" s="209" t="s">
        <v>521</v>
      </c>
      <c r="G355" s="207"/>
      <c r="H355" s="210">
        <v>3647</v>
      </c>
      <c r="I355" s="211"/>
      <c r="J355" s="207"/>
      <c r="K355" s="207"/>
      <c r="L355" s="212"/>
      <c r="M355" s="213"/>
      <c r="N355" s="214"/>
      <c r="O355" s="214"/>
      <c r="P355" s="214"/>
      <c r="Q355" s="214"/>
      <c r="R355" s="214"/>
      <c r="S355" s="214"/>
      <c r="T355" s="215"/>
      <c r="AT355" s="216" t="s">
        <v>134</v>
      </c>
      <c r="AU355" s="216" t="s">
        <v>79</v>
      </c>
      <c r="AV355" s="11" t="s">
        <v>79</v>
      </c>
      <c r="AW355" s="11" t="s">
        <v>33</v>
      </c>
      <c r="AX355" s="11" t="s">
        <v>69</v>
      </c>
      <c r="AY355" s="216" t="s">
        <v>123</v>
      </c>
    </row>
    <row r="356" spans="2:65" s="12" customFormat="1" ht="13.5">
      <c r="B356" s="217"/>
      <c r="C356" s="218"/>
      <c r="D356" s="203" t="s">
        <v>134</v>
      </c>
      <c r="E356" s="219" t="s">
        <v>21</v>
      </c>
      <c r="F356" s="220" t="s">
        <v>136</v>
      </c>
      <c r="G356" s="218"/>
      <c r="H356" s="221">
        <v>3647</v>
      </c>
      <c r="I356" s="222"/>
      <c r="J356" s="218"/>
      <c r="K356" s="218"/>
      <c r="L356" s="223"/>
      <c r="M356" s="224"/>
      <c r="N356" s="225"/>
      <c r="O356" s="225"/>
      <c r="P356" s="225"/>
      <c r="Q356" s="225"/>
      <c r="R356" s="225"/>
      <c r="S356" s="225"/>
      <c r="T356" s="226"/>
      <c r="AT356" s="227" t="s">
        <v>134</v>
      </c>
      <c r="AU356" s="227" t="s">
        <v>79</v>
      </c>
      <c r="AV356" s="12" t="s">
        <v>130</v>
      </c>
      <c r="AW356" s="12" t="s">
        <v>33</v>
      </c>
      <c r="AX356" s="12" t="s">
        <v>77</v>
      </c>
      <c r="AY356" s="227" t="s">
        <v>123</v>
      </c>
    </row>
    <row r="357" spans="2:65" s="1" customFormat="1" ht="16.5" customHeight="1">
      <c r="B357" s="40"/>
      <c r="C357" s="191" t="s">
        <v>531</v>
      </c>
      <c r="D357" s="191" t="s">
        <v>125</v>
      </c>
      <c r="E357" s="192" t="s">
        <v>532</v>
      </c>
      <c r="F357" s="193" t="s">
        <v>533</v>
      </c>
      <c r="G357" s="194" t="s">
        <v>167</v>
      </c>
      <c r="H357" s="195">
        <v>927.5</v>
      </c>
      <c r="I357" s="196"/>
      <c r="J357" s="197">
        <f>ROUND(I357*H357,2)</f>
        <v>0</v>
      </c>
      <c r="K357" s="193" t="s">
        <v>129</v>
      </c>
      <c r="L357" s="60"/>
      <c r="M357" s="198" t="s">
        <v>21</v>
      </c>
      <c r="N357" s="199" t="s">
        <v>40</v>
      </c>
      <c r="O357" s="41"/>
      <c r="P357" s="200">
        <f>O357*H357</f>
        <v>0</v>
      </c>
      <c r="Q357" s="200">
        <v>0</v>
      </c>
      <c r="R357" s="200">
        <f>Q357*H357</f>
        <v>0</v>
      </c>
      <c r="S357" s="200">
        <v>0</v>
      </c>
      <c r="T357" s="201">
        <f>S357*H357</f>
        <v>0</v>
      </c>
      <c r="AR357" s="23" t="s">
        <v>130</v>
      </c>
      <c r="AT357" s="23" t="s">
        <v>125</v>
      </c>
      <c r="AU357" s="23" t="s">
        <v>79</v>
      </c>
      <c r="AY357" s="23" t="s">
        <v>123</v>
      </c>
      <c r="BE357" s="202">
        <f>IF(N357="základní",J357,0)</f>
        <v>0</v>
      </c>
      <c r="BF357" s="202">
        <f>IF(N357="snížená",J357,0)</f>
        <v>0</v>
      </c>
      <c r="BG357" s="202">
        <f>IF(N357="zákl. přenesená",J357,0)</f>
        <v>0</v>
      </c>
      <c r="BH357" s="202">
        <f>IF(N357="sníž. přenesená",J357,0)</f>
        <v>0</v>
      </c>
      <c r="BI357" s="202">
        <f>IF(N357="nulová",J357,0)</f>
        <v>0</v>
      </c>
      <c r="BJ357" s="23" t="s">
        <v>77</v>
      </c>
      <c r="BK357" s="202">
        <f>ROUND(I357*H357,2)</f>
        <v>0</v>
      </c>
      <c r="BL357" s="23" t="s">
        <v>130</v>
      </c>
      <c r="BM357" s="23" t="s">
        <v>534</v>
      </c>
    </row>
    <row r="358" spans="2:65" s="11" customFormat="1" ht="13.5">
      <c r="B358" s="206"/>
      <c r="C358" s="207"/>
      <c r="D358" s="203" t="s">
        <v>134</v>
      </c>
      <c r="E358" s="208" t="s">
        <v>21</v>
      </c>
      <c r="F358" s="209" t="s">
        <v>535</v>
      </c>
      <c r="G358" s="207"/>
      <c r="H358" s="210">
        <v>927.5</v>
      </c>
      <c r="I358" s="211"/>
      <c r="J358" s="207"/>
      <c r="K358" s="207"/>
      <c r="L358" s="212"/>
      <c r="M358" s="213"/>
      <c r="N358" s="214"/>
      <c r="O358" s="214"/>
      <c r="P358" s="214"/>
      <c r="Q358" s="214"/>
      <c r="R358" s="214"/>
      <c r="S358" s="214"/>
      <c r="T358" s="215"/>
      <c r="AT358" s="216" t="s">
        <v>134</v>
      </c>
      <c r="AU358" s="216" t="s">
        <v>79</v>
      </c>
      <c r="AV358" s="11" t="s">
        <v>79</v>
      </c>
      <c r="AW358" s="11" t="s">
        <v>33</v>
      </c>
      <c r="AX358" s="11" t="s">
        <v>69</v>
      </c>
      <c r="AY358" s="216" t="s">
        <v>123</v>
      </c>
    </row>
    <row r="359" spans="2:65" s="12" customFormat="1" ht="13.5">
      <c r="B359" s="217"/>
      <c r="C359" s="218"/>
      <c r="D359" s="203" t="s">
        <v>134</v>
      </c>
      <c r="E359" s="219" t="s">
        <v>21</v>
      </c>
      <c r="F359" s="220" t="s">
        <v>136</v>
      </c>
      <c r="G359" s="218"/>
      <c r="H359" s="221">
        <v>927.5</v>
      </c>
      <c r="I359" s="222"/>
      <c r="J359" s="218"/>
      <c r="K359" s="218"/>
      <c r="L359" s="223"/>
      <c r="M359" s="224"/>
      <c r="N359" s="225"/>
      <c r="O359" s="225"/>
      <c r="P359" s="225"/>
      <c r="Q359" s="225"/>
      <c r="R359" s="225"/>
      <c r="S359" s="225"/>
      <c r="T359" s="226"/>
      <c r="AT359" s="227" t="s">
        <v>134</v>
      </c>
      <c r="AU359" s="227" t="s">
        <v>79</v>
      </c>
      <c r="AV359" s="12" t="s">
        <v>130</v>
      </c>
      <c r="AW359" s="12" t="s">
        <v>33</v>
      </c>
      <c r="AX359" s="12" t="s">
        <v>77</v>
      </c>
      <c r="AY359" s="227" t="s">
        <v>123</v>
      </c>
    </row>
    <row r="360" spans="2:65" s="1" customFormat="1" ht="25.5" customHeight="1">
      <c r="B360" s="40"/>
      <c r="C360" s="191" t="s">
        <v>536</v>
      </c>
      <c r="D360" s="191" t="s">
        <v>125</v>
      </c>
      <c r="E360" s="192" t="s">
        <v>537</v>
      </c>
      <c r="F360" s="193" t="s">
        <v>538</v>
      </c>
      <c r="G360" s="194" t="s">
        <v>167</v>
      </c>
      <c r="H360" s="195">
        <v>2782.5</v>
      </c>
      <c r="I360" s="196"/>
      <c r="J360" s="197">
        <f>ROUND(I360*H360,2)</f>
        <v>0</v>
      </c>
      <c r="K360" s="193" t="s">
        <v>129</v>
      </c>
      <c r="L360" s="60"/>
      <c r="M360" s="198" t="s">
        <v>21</v>
      </c>
      <c r="N360" s="199" t="s">
        <v>40</v>
      </c>
      <c r="O360" s="41"/>
      <c r="P360" s="200">
        <f>O360*H360</f>
        <v>0</v>
      </c>
      <c r="Q360" s="200">
        <v>0</v>
      </c>
      <c r="R360" s="200">
        <f>Q360*H360</f>
        <v>0</v>
      </c>
      <c r="S360" s="200">
        <v>0</v>
      </c>
      <c r="T360" s="201">
        <f>S360*H360</f>
        <v>0</v>
      </c>
      <c r="AR360" s="23" t="s">
        <v>130</v>
      </c>
      <c r="AT360" s="23" t="s">
        <v>125</v>
      </c>
      <c r="AU360" s="23" t="s">
        <v>79</v>
      </c>
      <c r="AY360" s="23" t="s">
        <v>123</v>
      </c>
      <c r="BE360" s="202">
        <f>IF(N360="základní",J360,0)</f>
        <v>0</v>
      </c>
      <c r="BF360" s="202">
        <f>IF(N360="snížená",J360,0)</f>
        <v>0</v>
      </c>
      <c r="BG360" s="202">
        <f>IF(N360="zákl. přenesená",J360,0)</f>
        <v>0</v>
      </c>
      <c r="BH360" s="202">
        <f>IF(N360="sníž. přenesená",J360,0)</f>
        <v>0</v>
      </c>
      <c r="BI360" s="202">
        <f>IF(N360="nulová",J360,0)</f>
        <v>0</v>
      </c>
      <c r="BJ360" s="23" t="s">
        <v>77</v>
      </c>
      <c r="BK360" s="202">
        <f>ROUND(I360*H360,2)</f>
        <v>0</v>
      </c>
      <c r="BL360" s="23" t="s">
        <v>130</v>
      </c>
      <c r="BM360" s="23" t="s">
        <v>539</v>
      </c>
    </row>
    <row r="361" spans="2:65" s="11" customFormat="1" ht="13.5">
      <c r="B361" s="206"/>
      <c r="C361" s="207"/>
      <c r="D361" s="203" t="s">
        <v>134</v>
      </c>
      <c r="E361" s="208" t="s">
        <v>21</v>
      </c>
      <c r="F361" s="209" t="s">
        <v>526</v>
      </c>
      <c r="G361" s="207"/>
      <c r="H361" s="210">
        <v>2782.5</v>
      </c>
      <c r="I361" s="211"/>
      <c r="J361" s="207"/>
      <c r="K361" s="207"/>
      <c r="L361" s="212"/>
      <c r="M361" s="213"/>
      <c r="N361" s="214"/>
      <c r="O361" s="214"/>
      <c r="P361" s="214"/>
      <c r="Q361" s="214"/>
      <c r="R361" s="214"/>
      <c r="S361" s="214"/>
      <c r="T361" s="215"/>
      <c r="AT361" s="216" t="s">
        <v>134</v>
      </c>
      <c r="AU361" s="216" t="s">
        <v>79</v>
      </c>
      <c r="AV361" s="11" t="s">
        <v>79</v>
      </c>
      <c r="AW361" s="11" t="s">
        <v>33</v>
      </c>
      <c r="AX361" s="11" t="s">
        <v>69</v>
      </c>
      <c r="AY361" s="216" t="s">
        <v>123</v>
      </c>
    </row>
    <row r="362" spans="2:65" s="12" customFormat="1" ht="13.5">
      <c r="B362" s="217"/>
      <c r="C362" s="218"/>
      <c r="D362" s="203" t="s">
        <v>134</v>
      </c>
      <c r="E362" s="219" t="s">
        <v>21</v>
      </c>
      <c r="F362" s="220" t="s">
        <v>136</v>
      </c>
      <c r="G362" s="218"/>
      <c r="H362" s="221">
        <v>2782.5</v>
      </c>
      <c r="I362" s="222"/>
      <c r="J362" s="218"/>
      <c r="K362" s="218"/>
      <c r="L362" s="223"/>
      <c r="M362" s="224"/>
      <c r="N362" s="225"/>
      <c r="O362" s="225"/>
      <c r="P362" s="225"/>
      <c r="Q362" s="225"/>
      <c r="R362" s="225"/>
      <c r="S362" s="225"/>
      <c r="T362" s="226"/>
      <c r="AT362" s="227" t="s">
        <v>134</v>
      </c>
      <c r="AU362" s="227" t="s">
        <v>79</v>
      </c>
      <c r="AV362" s="12" t="s">
        <v>130</v>
      </c>
      <c r="AW362" s="12" t="s">
        <v>33</v>
      </c>
      <c r="AX362" s="12" t="s">
        <v>77</v>
      </c>
      <c r="AY362" s="227" t="s">
        <v>123</v>
      </c>
    </row>
    <row r="363" spans="2:65" s="1" customFormat="1" ht="25.5" customHeight="1">
      <c r="B363" s="40"/>
      <c r="C363" s="191" t="s">
        <v>540</v>
      </c>
      <c r="D363" s="191" t="s">
        <v>125</v>
      </c>
      <c r="E363" s="192" t="s">
        <v>541</v>
      </c>
      <c r="F363" s="193" t="s">
        <v>542</v>
      </c>
      <c r="G363" s="194" t="s">
        <v>167</v>
      </c>
      <c r="H363" s="195">
        <v>1881.6</v>
      </c>
      <c r="I363" s="196"/>
      <c r="J363" s="197">
        <f>ROUND(I363*H363,2)</f>
        <v>0</v>
      </c>
      <c r="K363" s="193" t="s">
        <v>129</v>
      </c>
      <c r="L363" s="60"/>
      <c r="M363" s="198" t="s">
        <v>21</v>
      </c>
      <c r="N363" s="199" t="s">
        <v>40</v>
      </c>
      <c r="O363" s="41"/>
      <c r="P363" s="200">
        <f>O363*H363</f>
        <v>0</v>
      </c>
      <c r="Q363" s="200">
        <v>3.0000000000000001E-5</v>
      </c>
      <c r="R363" s="200">
        <f>Q363*H363</f>
        <v>5.6447999999999998E-2</v>
      </c>
      <c r="S363" s="200">
        <v>0</v>
      </c>
      <c r="T363" s="201">
        <f>S363*H363</f>
        <v>0</v>
      </c>
      <c r="AR363" s="23" t="s">
        <v>130</v>
      </c>
      <c r="AT363" s="23" t="s">
        <v>125</v>
      </c>
      <c r="AU363" s="23" t="s">
        <v>79</v>
      </c>
      <c r="AY363" s="23" t="s">
        <v>123</v>
      </c>
      <c r="BE363" s="202">
        <f>IF(N363="základní",J363,0)</f>
        <v>0</v>
      </c>
      <c r="BF363" s="202">
        <f>IF(N363="snížená",J363,0)</f>
        <v>0</v>
      </c>
      <c r="BG363" s="202">
        <f>IF(N363="zákl. přenesená",J363,0)</f>
        <v>0</v>
      </c>
      <c r="BH363" s="202">
        <f>IF(N363="sníž. přenesená",J363,0)</f>
        <v>0</v>
      </c>
      <c r="BI363" s="202">
        <f>IF(N363="nulová",J363,0)</f>
        <v>0</v>
      </c>
      <c r="BJ363" s="23" t="s">
        <v>77</v>
      </c>
      <c r="BK363" s="202">
        <f>ROUND(I363*H363,2)</f>
        <v>0</v>
      </c>
      <c r="BL363" s="23" t="s">
        <v>130</v>
      </c>
      <c r="BM363" s="23" t="s">
        <v>543</v>
      </c>
    </row>
    <row r="364" spans="2:65" s="13" customFormat="1" ht="13.5">
      <c r="B364" s="228"/>
      <c r="C364" s="229"/>
      <c r="D364" s="203" t="s">
        <v>134</v>
      </c>
      <c r="E364" s="230" t="s">
        <v>21</v>
      </c>
      <c r="F364" s="231" t="s">
        <v>544</v>
      </c>
      <c r="G364" s="229"/>
      <c r="H364" s="230" t="s">
        <v>21</v>
      </c>
      <c r="I364" s="232"/>
      <c r="J364" s="229"/>
      <c r="K364" s="229"/>
      <c r="L364" s="233"/>
      <c r="M364" s="234"/>
      <c r="N364" s="235"/>
      <c r="O364" s="235"/>
      <c r="P364" s="235"/>
      <c r="Q364" s="235"/>
      <c r="R364" s="235"/>
      <c r="S364" s="235"/>
      <c r="T364" s="236"/>
      <c r="AT364" s="237" t="s">
        <v>134</v>
      </c>
      <c r="AU364" s="237" t="s">
        <v>79</v>
      </c>
      <c r="AV364" s="13" t="s">
        <v>77</v>
      </c>
      <c r="AW364" s="13" t="s">
        <v>33</v>
      </c>
      <c r="AX364" s="13" t="s">
        <v>69</v>
      </c>
      <c r="AY364" s="237" t="s">
        <v>123</v>
      </c>
    </row>
    <row r="365" spans="2:65" s="11" customFormat="1" ht="13.5">
      <c r="B365" s="206"/>
      <c r="C365" s="207"/>
      <c r="D365" s="203" t="s">
        <v>134</v>
      </c>
      <c r="E365" s="208" t="s">
        <v>21</v>
      </c>
      <c r="F365" s="209" t="s">
        <v>545</v>
      </c>
      <c r="G365" s="207"/>
      <c r="H365" s="210">
        <v>1881.6</v>
      </c>
      <c r="I365" s="211"/>
      <c r="J365" s="207"/>
      <c r="K365" s="207"/>
      <c r="L365" s="212"/>
      <c r="M365" s="213"/>
      <c r="N365" s="214"/>
      <c r="O365" s="214"/>
      <c r="P365" s="214"/>
      <c r="Q365" s="214"/>
      <c r="R365" s="214"/>
      <c r="S365" s="214"/>
      <c r="T365" s="215"/>
      <c r="AT365" s="216" t="s">
        <v>134</v>
      </c>
      <c r="AU365" s="216" t="s">
        <v>79</v>
      </c>
      <c r="AV365" s="11" t="s">
        <v>79</v>
      </c>
      <c r="AW365" s="11" t="s">
        <v>33</v>
      </c>
      <c r="AX365" s="11" t="s">
        <v>69</v>
      </c>
      <c r="AY365" s="216" t="s">
        <v>123</v>
      </c>
    </row>
    <row r="366" spans="2:65" s="12" customFormat="1" ht="13.5">
      <c r="B366" s="217"/>
      <c r="C366" s="218"/>
      <c r="D366" s="203" t="s">
        <v>134</v>
      </c>
      <c r="E366" s="219" t="s">
        <v>21</v>
      </c>
      <c r="F366" s="220" t="s">
        <v>136</v>
      </c>
      <c r="G366" s="218"/>
      <c r="H366" s="221">
        <v>1881.6</v>
      </c>
      <c r="I366" s="222"/>
      <c r="J366" s="218"/>
      <c r="K366" s="218"/>
      <c r="L366" s="223"/>
      <c r="M366" s="224"/>
      <c r="N366" s="225"/>
      <c r="O366" s="225"/>
      <c r="P366" s="225"/>
      <c r="Q366" s="225"/>
      <c r="R366" s="225"/>
      <c r="S366" s="225"/>
      <c r="T366" s="226"/>
      <c r="AT366" s="227" t="s">
        <v>134</v>
      </c>
      <c r="AU366" s="227" t="s">
        <v>79</v>
      </c>
      <c r="AV366" s="12" t="s">
        <v>130</v>
      </c>
      <c r="AW366" s="12" t="s">
        <v>33</v>
      </c>
      <c r="AX366" s="12" t="s">
        <v>77</v>
      </c>
      <c r="AY366" s="227" t="s">
        <v>123</v>
      </c>
    </row>
    <row r="367" spans="2:65" s="1" customFormat="1" ht="25.5" customHeight="1">
      <c r="B367" s="40"/>
      <c r="C367" s="191" t="s">
        <v>546</v>
      </c>
      <c r="D367" s="191" t="s">
        <v>125</v>
      </c>
      <c r="E367" s="192" t="s">
        <v>547</v>
      </c>
      <c r="F367" s="193" t="s">
        <v>548</v>
      </c>
      <c r="G367" s="194" t="s">
        <v>167</v>
      </c>
      <c r="H367" s="195">
        <v>927.5</v>
      </c>
      <c r="I367" s="196"/>
      <c r="J367" s="197">
        <f>ROUND(I367*H367,2)</f>
        <v>0</v>
      </c>
      <c r="K367" s="193" t="s">
        <v>129</v>
      </c>
      <c r="L367" s="60"/>
      <c r="M367" s="198" t="s">
        <v>21</v>
      </c>
      <c r="N367" s="199" t="s">
        <v>40</v>
      </c>
      <c r="O367" s="41"/>
      <c r="P367" s="200">
        <f>O367*H367</f>
        <v>0</v>
      </c>
      <c r="Q367" s="200">
        <v>8.0000000000000007E-5</v>
      </c>
      <c r="R367" s="200">
        <f>Q367*H367</f>
        <v>7.4200000000000002E-2</v>
      </c>
      <c r="S367" s="200">
        <v>0</v>
      </c>
      <c r="T367" s="201">
        <f>S367*H367</f>
        <v>0</v>
      </c>
      <c r="AR367" s="23" t="s">
        <v>130</v>
      </c>
      <c r="AT367" s="23" t="s">
        <v>125</v>
      </c>
      <c r="AU367" s="23" t="s">
        <v>79</v>
      </c>
      <c r="AY367" s="23" t="s">
        <v>123</v>
      </c>
      <c r="BE367" s="202">
        <f>IF(N367="základní",J367,0)</f>
        <v>0</v>
      </c>
      <c r="BF367" s="202">
        <f>IF(N367="snížená",J367,0)</f>
        <v>0</v>
      </c>
      <c r="BG367" s="202">
        <f>IF(N367="zákl. přenesená",J367,0)</f>
        <v>0</v>
      </c>
      <c r="BH367" s="202">
        <f>IF(N367="sníž. přenesená",J367,0)</f>
        <v>0</v>
      </c>
      <c r="BI367" s="202">
        <f>IF(N367="nulová",J367,0)</f>
        <v>0</v>
      </c>
      <c r="BJ367" s="23" t="s">
        <v>77</v>
      </c>
      <c r="BK367" s="202">
        <f>ROUND(I367*H367,2)</f>
        <v>0</v>
      </c>
      <c r="BL367" s="23" t="s">
        <v>130</v>
      </c>
      <c r="BM367" s="23" t="s">
        <v>549</v>
      </c>
    </row>
    <row r="368" spans="2:65" s="11" customFormat="1" ht="13.5">
      <c r="B368" s="206"/>
      <c r="C368" s="207"/>
      <c r="D368" s="203" t="s">
        <v>134</v>
      </c>
      <c r="E368" s="208" t="s">
        <v>21</v>
      </c>
      <c r="F368" s="209" t="s">
        <v>550</v>
      </c>
      <c r="G368" s="207"/>
      <c r="H368" s="210">
        <v>927.5</v>
      </c>
      <c r="I368" s="211"/>
      <c r="J368" s="207"/>
      <c r="K368" s="207"/>
      <c r="L368" s="212"/>
      <c r="M368" s="213"/>
      <c r="N368" s="214"/>
      <c r="O368" s="214"/>
      <c r="P368" s="214"/>
      <c r="Q368" s="214"/>
      <c r="R368" s="214"/>
      <c r="S368" s="214"/>
      <c r="T368" s="215"/>
      <c r="AT368" s="216" t="s">
        <v>134</v>
      </c>
      <c r="AU368" s="216" t="s">
        <v>79</v>
      </c>
      <c r="AV368" s="11" t="s">
        <v>79</v>
      </c>
      <c r="AW368" s="11" t="s">
        <v>33</v>
      </c>
      <c r="AX368" s="11" t="s">
        <v>69</v>
      </c>
      <c r="AY368" s="216" t="s">
        <v>123</v>
      </c>
    </row>
    <row r="369" spans="2:65" s="12" customFormat="1" ht="13.5">
      <c r="B369" s="217"/>
      <c r="C369" s="218"/>
      <c r="D369" s="203" t="s">
        <v>134</v>
      </c>
      <c r="E369" s="219" t="s">
        <v>21</v>
      </c>
      <c r="F369" s="220" t="s">
        <v>136</v>
      </c>
      <c r="G369" s="218"/>
      <c r="H369" s="221">
        <v>927.5</v>
      </c>
      <c r="I369" s="222"/>
      <c r="J369" s="218"/>
      <c r="K369" s="218"/>
      <c r="L369" s="223"/>
      <c r="M369" s="224"/>
      <c r="N369" s="225"/>
      <c r="O369" s="225"/>
      <c r="P369" s="225"/>
      <c r="Q369" s="225"/>
      <c r="R369" s="225"/>
      <c r="S369" s="225"/>
      <c r="T369" s="226"/>
      <c r="AT369" s="227" t="s">
        <v>134</v>
      </c>
      <c r="AU369" s="227" t="s">
        <v>79</v>
      </c>
      <c r="AV369" s="12" t="s">
        <v>130</v>
      </c>
      <c r="AW369" s="12" t="s">
        <v>33</v>
      </c>
      <c r="AX369" s="12" t="s">
        <v>77</v>
      </c>
      <c r="AY369" s="227" t="s">
        <v>123</v>
      </c>
    </row>
    <row r="370" spans="2:65" s="1" customFormat="1" ht="38.25" customHeight="1">
      <c r="B370" s="40"/>
      <c r="C370" s="191" t="s">
        <v>551</v>
      </c>
      <c r="D370" s="191" t="s">
        <v>125</v>
      </c>
      <c r="E370" s="192" t="s">
        <v>552</v>
      </c>
      <c r="F370" s="193" t="s">
        <v>553</v>
      </c>
      <c r="G370" s="194" t="s">
        <v>167</v>
      </c>
      <c r="H370" s="195">
        <v>310</v>
      </c>
      <c r="I370" s="196"/>
      <c r="J370" s="197">
        <f>ROUND(I370*H370,2)</f>
        <v>0</v>
      </c>
      <c r="K370" s="193" t="s">
        <v>129</v>
      </c>
      <c r="L370" s="60"/>
      <c r="M370" s="198" t="s">
        <v>21</v>
      </c>
      <c r="N370" s="199" t="s">
        <v>40</v>
      </c>
      <c r="O370" s="41"/>
      <c r="P370" s="200">
        <f>O370*H370</f>
        <v>0</v>
      </c>
      <c r="Q370" s="200">
        <v>0.69037000000000004</v>
      </c>
      <c r="R370" s="200">
        <f>Q370*H370</f>
        <v>214.0147</v>
      </c>
      <c r="S370" s="200">
        <v>0</v>
      </c>
      <c r="T370" s="201">
        <f>S370*H370</f>
        <v>0</v>
      </c>
      <c r="AR370" s="23" t="s">
        <v>130</v>
      </c>
      <c r="AT370" s="23" t="s">
        <v>125</v>
      </c>
      <c r="AU370" s="23" t="s">
        <v>79</v>
      </c>
      <c r="AY370" s="23" t="s">
        <v>123</v>
      </c>
      <c r="BE370" s="202">
        <f>IF(N370="základní",J370,0)</f>
        <v>0</v>
      </c>
      <c r="BF370" s="202">
        <f>IF(N370="snížená",J370,0)</f>
        <v>0</v>
      </c>
      <c r="BG370" s="202">
        <f>IF(N370="zákl. přenesená",J370,0)</f>
        <v>0</v>
      </c>
      <c r="BH370" s="202">
        <f>IF(N370="sníž. přenesená",J370,0)</f>
        <v>0</v>
      </c>
      <c r="BI370" s="202">
        <f>IF(N370="nulová",J370,0)</f>
        <v>0</v>
      </c>
      <c r="BJ370" s="23" t="s">
        <v>77</v>
      </c>
      <c r="BK370" s="202">
        <f>ROUND(I370*H370,2)</f>
        <v>0</v>
      </c>
      <c r="BL370" s="23" t="s">
        <v>130</v>
      </c>
      <c r="BM370" s="23" t="s">
        <v>554</v>
      </c>
    </row>
    <row r="371" spans="2:65" s="11" customFormat="1" ht="13.5">
      <c r="B371" s="206"/>
      <c r="C371" s="207"/>
      <c r="D371" s="203" t="s">
        <v>134</v>
      </c>
      <c r="E371" s="208" t="s">
        <v>21</v>
      </c>
      <c r="F371" s="209" t="s">
        <v>555</v>
      </c>
      <c r="G371" s="207"/>
      <c r="H371" s="210">
        <v>310</v>
      </c>
      <c r="I371" s="211"/>
      <c r="J371" s="207"/>
      <c r="K371" s="207"/>
      <c r="L371" s="212"/>
      <c r="M371" s="213"/>
      <c r="N371" s="214"/>
      <c r="O371" s="214"/>
      <c r="P371" s="214"/>
      <c r="Q371" s="214"/>
      <c r="R371" s="214"/>
      <c r="S371" s="214"/>
      <c r="T371" s="215"/>
      <c r="AT371" s="216" t="s">
        <v>134</v>
      </c>
      <c r="AU371" s="216" t="s">
        <v>79</v>
      </c>
      <c r="AV371" s="11" t="s">
        <v>79</v>
      </c>
      <c r="AW371" s="11" t="s">
        <v>33</v>
      </c>
      <c r="AX371" s="11" t="s">
        <v>69</v>
      </c>
      <c r="AY371" s="216" t="s">
        <v>123</v>
      </c>
    </row>
    <row r="372" spans="2:65" s="12" customFormat="1" ht="13.5">
      <c r="B372" s="217"/>
      <c r="C372" s="218"/>
      <c r="D372" s="203" t="s">
        <v>134</v>
      </c>
      <c r="E372" s="219" t="s">
        <v>21</v>
      </c>
      <c r="F372" s="220" t="s">
        <v>136</v>
      </c>
      <c r="G372" s="218"/>
      <c r="H372" s="221">
        <v>310</v>
      </c>
      <c r="I372" s="222"/>
      <c r="J372" s="218"/>
      <c r="K372" s="218"/>
      <c r="L372" s="223"/>
      <c r="M372" s="224"/>
      <c r="N372" s="225"/>
      <c r="O372" s="225"/>
      <c r="P372" s="225"/>
      <c r="Q372" s="225"/>
      <c r="R372" s="225"/>
      <c r="S372" s="225"/>
      <c r="T372" s="226"/>
      <c r="AT372" s="227" t="s">
        <v>134</v>
      </c>
      <c r="AU372" s="227" t="s">
        <v>79</v>
      </c>
      <c r="AV372" s="12" t="s">
        <v>130</v>
      </c>
      <c r="AW372" s="12" t="s">
        <v>33</v>
      </c>
      <c r="AX372" s="12" t="s">
        <v>77</v>
      </c>
      <c r="AY372" s="227" t="s">
        <v>123</v>
      </c>
    </row>
    <row r="373" spans="2:65" s="1" customFormat="1" ht="51" customHeight="1">
      <c r="B373" s="40"/>
      <c r="C373" s="191" t="s">
        <v>556</v>
      </c>
      <c r="D373" s="191" t="s">
        <v>125</v>
      </c>
      <c r="E373" s="192" t="s">
        <v>557</v>
      </c>
      <c r="F373" s="193" t="s">
        <v>558</v>
      </c>
      <c r="G373" s="194" t="s">
        <v>167</v>
      </c>
      <c r="H373" s="195">
        <v>12.5</v>
      </c>
      <c r="I373" s="196"/>
      <c r="J373" s="197">
        <f>ROUND(I373*H373,2)</f>
        <v>0</v>
      </c>
      <c r="K373" s="193" t="s">
        <v>129</v>
      </c>
      <c r="L373" s="60"/>
      <c r="M373" s="198" t="s">
        <v>21</v>
      </c>
      <c r="N373" s="199" t="s">
        <v>40</v>
      </c>
      <c r="O373" s="41"/>
      <c r="P373" s="200">
        <f>O373*H373</f>
        <v>0</v>
      </c>
      <c r="Q373" s="200">
        <v>0</v>
      </c>
      <c r="R373" s="200">
        <f>Q373*H373</f>
        <v>0</v>
      </c>
      <c r="S373" s="200">
        <v>0.25800000000000001</v>
      </c>
      <c r="T373" s="201">
        <f>S373*H373</f>
        <v>3.2250000000000001</v>
      </c>
      <c r="AR373" s="23" t="s">
        <v>130</v>
      </c>
      <c r="AT373" s="23" t="s">
        <v>125</v>
      </c>
      <c r="AU373" s="23" t="s">
        <v>79</v>
      </c>
      <c r="AY373" s="23" t="s">
        <v>123</v>
      </c>
      <c r="BE373" s="202">
        <f>IF(N373="základní",J373,0)</f>
        <v>0</v>
      </c>
      <c r="BF373" s="202">
        <f>IF(N373="snížená",J373,0)</f>
        <v>0</v>
      </c>
      <c r="BG373" s="202">
        <f>IF(N373="zákl. přenesená",J373,0)</f>
        <v>0</v>
      </c>
      <c r="BH373" s="202">
        <f>IF(N373="sníž. přenesená",J373,0)</f>
        <v>0</v>
      </c>
      <c r="BI373" s="202">
        <f>IF(N373="nulová",J373,0)</f>
        <v>0</v>
      </c>
      <c r="BJ373" s="23" t="s">
        <v>77</v>
      </c>
      <c r="BK373" s="202">
        <f>ROUND(I373*H373,2)</f>
        <v>0</v>
      </c>
      <c r="BL373" s="23" t="s">
        <v>130</v>
      </c>
      <c r="BM373" s="23" t="s">
        <v>559</v>
      </c>
    </row>
    <row r="374" spans="2:65" s="11" customFormat="1" ht="13.5">
      <c r="B374" s="206"/>
      <c r="C374" s="207"/>
      <c r="D374" s="203" t="s">
        <v>134</v>
      </c>
      <c r="E374" s="208" t="s">
        <v>21</v>
      </c>
      <c r="F374" s="209" t="s">
        <v>560</v>
      </c>
      <c r="G374" s="207"/>
      <c r="H374" s="210">
        <v>12.5</v>
      </c>
      <c r="I374" s="211"/>
      <c r="J374" s="207"/>
      <c r="K374" s="207"/>
      <c r="L374" s="212"/>
      <c r="M374" s="213"/>
      <c r="N374" s="214"/>
      <c r="O374" s="214"/>
      <c r="P374" s="214"/>
      <c r="Q374" s="214"/>
      <c r="R374" s="214"/>
      <c r="S374" s="214"/>
      <c r="T374" s="215"/>
      <c r="AT374" s="216" t="s">
        <v>134</v>
      </c>
      <c r="AU374" s="216" t="s">
        <v>79</v>
      </c>
      <c r="AV374" s="11" t="s">
        <v>79</v>
      </c>
      <c r="AW374" s="11" t="s">
        <v>33</v>
      </c>
      <c r="AX374" s="11" t="s">
        <v>69</v>
      </c>
      <c r="AY374" s="216" t="s">
        <v>123</v>
      </c>
    </row>
    <row r="375" spans="2:65" s="12" customFormat="1" ht="13.5">
      <c r="B375" s="217"/>
      <c r="C375" s="218"/>
      <c r="D375" s="203" t="s">
        <v>134</v>
      </c>
      <c r="E375" s="219" t="s">
        <v>21</v>
      </c>
      <c r="F375" s="220" t="s">
        <v>136</v>
      </c>
      <c r="G375" s="218"/>
      <c r="H375" s="221">
        <v>12.5</v>
      </c>
      <c r="I375" s="222"/>
      <c r="J375" s="218"/>
      <c r="K375" s="218"/>
      <c r="L375" s="223"/>
      <c r="M375" s="224"/>
      <c r="N375" s="225"/>
      <c r="O375" s="225"/>
      <c r="P375" s="225"/>
      <c r="Q375" s="225"/>
      <c r="R375" s="225"/>
      <c r="S375" s="225"/>
      <c r="T375" s="226"/>
      <c r="AT375" s="227" t="s">
        <v>134</v>
      </c>
      <c r="AU375" s="227" t="s">
        <v>79</v>
      </c>
      <c r="AV375" s="12" t="s">
        <v>130</v>
      </c>
      <c r="AW375" s="12" t="s">
        <v>33</v>
      </c>
      <c r="AX375" s="12" t="s">
        <v>77</v>
      </c>
      <c r="AY375" s="227" t="s">
        <v>123</v>
      </c>
    </row>
    <row r="376" spans="2:65" s="1" customFormat="1" ht="38.25" customHeight="1">
      <c r="B376" s="40"/>
      <c r="C376" s="191" t="s">
        <v>561</v>
      </c>
      <c r="D376" s="191" t="s">
        <v>125</v>
      </c>
      <c r="E376" s="192" t="s">
        <v>562</v>
      </c>
      <c r="F376" s="193" t="s">
        <v>563</v>
      </c>
      <c r="G376" s="194" t="s">
        <v>128</v>
      </c>
      <c r="H376" s="195">
        <v>18468</v>
      </c>
      <c r="I376" s="196"/>
      <c r="J376" s="197">
        <f>ROUND(I376*H376,2)</f>
        <v>0</v>
      </c>
      <c r="K376" s="193" t="s">
        <v>129</v>
      </c>
      <c r="L376" s="60"/>
      <c r="M376" s="198" t="s">
        <v>21</v>
      </c>
      <c r="N376" s="199" t="s">
        <v>40</v>
      </c>
      <c r="O376" s="41"/>
      <c r="P376" s="200">
        <f>O376*H376</f>
        <v>0</v>
      </c>
      <c r="Q376" s="200">
        <v>0</v>
      </c>
      <c r="R376" s="200">
        <f>Q376*H376</f>
        <v>0</v>
      </c>
      <c r="S376" s="200">
        <v>0.02</v>
      </c>
      <c r="T376" s="201">
        <f>S376*H376</f>
        <v>369.36</v>
      </c>
      <c r="AR376" s="23" t="s">
        <v>130</v>
      </c>
      <c r="AT376" s="23" t="s">
        <v>125</v>
      </c>
      <c r="AU376" s="23" t="s">
        <v>79</v>
      </c>
      <c r="AY376" s="23" t="s">
        <v>123</v>
      </c>
      <c r="BE376" s="202">
        <f>IF(N376="základní",J376,0)</f>
        <v>0</v>
      </c>
      <c r="BF376" s="202">
        <f>IF(N376="snížená",J376,0)</f>
        <v>0</v>
      </c>
      <c r="BG376" s="202">
        <f>IF(N376="zákl. přenesená",J376,0)</f>
        <v>0</v>
      </c>
      <c r="BH376" s="202">
        <f>IF(N376="sníž. přenesená",J376,0)</f>
        <v>0</v>
      </c>
      <c r="BI376" s="202">
        <f>IF(N376="nulová",J376,0)</f>
        <v>0</v>
      </c>
      <c r="BJ376" s="23" t="s">
        <v>77</v>
      </c>
      <c r="BK376" s="202">
        <f>ROUND(I376*H376,2)</f>
        <v>0</v>
      </c>
      <c r="BL376" s="23" t="s">
        <v>130</v>
      </c>
      <c r="BM376" s="23" t="s">
        <v>564</v>
      </c>
    </row>
    <row r="377" spans="2:65" s="11" customFormat="1" ht="13.5">
      <c r="B377" s="206"/>
      <c r="C377" s="207"/>
      <c r="D377" s="203" t="s">
        <v>134</v>
      </c>
      <c r="E377" s="208" t="s">
        <v>21</v>
      </c>
      <c r="F377" s="209" t="s">
        <v>565</v>
      </c>
      <c r="G377" s="207"/>
      <c r="H377" s="210">
        <v>18468</v>
      </c>
      <c r="I377" s="211"/>
      <c r="J377" s="207"/>
      <c r="K377" s="207"/>
      <c r="L377" s="212"/>
      <c r="M377" s="213"/>
      <c r="N377" s="214"/>
      <c r="O377" s="214"/>
      <c r="P377" s="214"/>
      <c r="Q377" s="214"/>
      <c r="R377" s="214"/>
      <c r="S377" s="214"/>
      <c r="T377" s="215"/>
      <c r="AT377" s="216" t="s">
        <v>134</v>
      </c>
      <c r="AU377" s="216" t="s">
        <v>79</v>
      </c>
      <c r="AV377" s="11" t="s">
        <v>79</v>
      </c>
      <c r="AW377" s="11" t="s">
        <v>33</v>
      </c>
      <c r="AX377" s="11" t="s">
        <v>69</v>
      </c>
      <c r="AY377" s="216" t="s">
        <v>123</v>
      </c>
    </row>
    <row r="378" spans="2:65" s="12" customFormat="1" ht="13.5">
      <c r="B378" s="217"/>
      <c r="C378" s="218"/>
      <c r="D378" s="203" t="s">
        <v>134</v>
      </c>
      <c r="E378" s="219" t="s">
        <v>21</v>
      </c>
      <c r="F378" s="220" t="s">
        <v>136</v>
      </c>
      <c r="G378" s="218"/>
      <c r="H378" s="221">
        <v>18468</v>
      </c>
      <c r="I378" s="222"/>
      <c r="J378" s="218"/>
      <c r="K378" s="218"/>
      <c r="L378" s="223"/>
      <c r="M378" s="224"/>
      <c r="N378" s="225"/>
      <c r="O378" s="225"/>
      <c r="P378" s="225"/>
      <c r="Q378" s="225"/>
      <c r="R378" s="225"/>
      <c r="S378" s="225"/>
      <c r="T378" s="226"/>
      <c r="AT378" s="227" t="s">
        <v>134</v>
      </c>
      <c r="AU378" s="227" t="s">
        <v>79</v>
      </c>
      <c r="AV378" s="12" t="s">
        <v>130</v>
      </c>
      <c r="AW378" s="12" t="s">
        <v>33</v>
      </c>
      <c r="AX378" s="12" t="s">
        <v>77</v>
      </c>
      <c r="AY378" s="227" t="s">
        <v>123</v>
      </c>
    </row>
    <row r="379" spans="2:65" s="1" customFormat="1" ht="51" customHeight="1">
      <c r="B379" s="40"/>
      <c r="C379" s="191" t="s">
        <v>566</v>
      </c>
      <c r="D379" s="191" t="s">
        <v>125</v>
      </c>
      <c r="E379" s="192" t="s">
        <v>567</v>
      </c>
      <c r="F379" s="193" t="s">
        <v>568</v>
      </c>
      <c r="G379" s="194" t="s">
        <v>167</v>
      </c>
      <c r="H379" s="195">
        <v>1711</v>
      </c>
      <c r="I379" s="196"/>
      <c r="J379" s="197">
        <f>ROUND(I379*H379,2)</f>
        <v>0</v>
      </c>
      <c r="K379" s="193" t="s">
        <v>129</v>
      </c>
      <c r="L379" s="60"/>
      <c r="M379" s="198" t="s">
        <v>21</v>
      </c>
      <c r="N379" s="199" t="s">
        <v>40</v>
      </c>
      <c r="O379" s="41"/>
      <c r="P379" s="200">
        <f>O379*H379</f>
        <v>0</v>
      </c>
      <c r="Q379" s="200">
        <v>9.0000000000000006E-5</v>
      </c>
      <c r="R379" s="200">
        <f>Q379*H379</f>
        <v>0.15399000000000002</v>
      </c>
      <c r="S379" s="200">
        <v>4.2000000000000003E-2</v>
      </c>
      <c r="T379" s="201">
        <f>S379*H379</f>
        <v>71.862000000000009</v>
      </c>
      <c r="AR379" s="23" t="s">
        <v>130</v>
      </c>
      <c r="AT379" s="23" t="s">
        <v>125</v>
      </c>
      <c r="AU379" s="23" t="s">
        <v>79</v>
      </c>
      <c r="AY379" s="23" t="s">
        <v>123</v>
      </c>
      <c r="BE379" s="202">
        <f>IF(N379="základní",J379,0)</f>
        <v>0</v>
      </c>
      <c r="BF379" s="202">
        <f>IF(N379="snížená",J379,0)</f>
        <v>0</v>
      </c>
      <c r="BG379" s="202">
        <f>IF(N379="zákl. přenesená",J379,0)</f>
        <v>0</v>
      </c>
      <c r="BH379" s="202">
        <f>IF(N379="sníž. přenesená",J379,0)</f>
        <v>0</v>
      </c>
      <c r="BI379" s="202">
        <f>IF(N379="nulová",J379,0)</f>
        <v>0</v>
      </c>
      <c r="BJ379" s="23" t="s">
        <v>77</v>
      </c>
      <c r="BK379" s="202">
        <f>ROUND(I379*H379,2)</f>
        <v>0</v>
      </c>
      <c r="BL379" s="23" t="s">
        <v>130</v>
      </c>
      <c r="BM379" s="23" t="s">
        <v>569</v>
      </c>
    </row>
    <row r="380" spans="2:65" s="11" customFormat="1" ht="13.5">
      <c r="B380" s="206"/>
      <c r="C380" s="207"/>
      <c r="D380" s="203" t="s">
        <v>134</v>
      </c>
      <c r="E380" s="208" t="s">
        <v>21</v>
      </c>
      <c r="F380" s="209" t="s">
        <v>447</v>
      </c>
      <c r="G380" s="207"/>
      <c r="H380" s="210">
        <v>1711</v>
      </c>
      <c r="I380" s="211"/>
      <c r="J380" s="207"/>
      <c r="K380" s="207"/>
      <c r="L380" s="212"/>
      <c r="M380" s="213"/>
      <c r="N380" s="214"/>
      <c r="O380" s="214"/>
      <c r="P380" s="214"/>
      <c r="Q380" s="214"/>
      <c r="R380" s="214"/>
      <c r="S380" s="214"/>
      <c r="T380" s="215"/>
      <c r="AT380" s="216" t="s">
        <v>134</v>
      </c>
      <c r="AU380" s="216" t="s">
        <v>79</v>
      </c>
      <c r="AV380" s="11" t="s">
        <v>79</v>
      </c>
      <c r="AW380" s="11" t="s">
        <v>33</v>
      </c>
      <c r="AX380" s="11" t="s">
        <v>69</v>
      </c>
      <c r="AY380" s="216" t="s">
        <v>123</v>
      </c>
    </row>
    <row r="381" spans="2:65" s="12" customFormat="1" ht="13.5">
      <c r="B381" s="217"/>
      <c r="C381" s="218"/>
      <c r="D381" s="203" t="s">
        <v>134</v>
      </c>
      <c r="E381" s="219" t="s">
        <v>21</v>
      </c>
      <c r="F381" s="220" t="s">
        <v>136</v>
      </c>
      <c r="G381" s="218"/>
      <c r="H381" s="221">
        <v>1711</v>
      </c>
      <c r="I381" s="222"/>
      <c r="J381" s="218"/>
      <c r="K381" s="218"/>
      <c r="L381" s="223"/>
      <c r="M381" s="224"/>
      <c r="N381" s="225"/>
      <c r="O381" s="225"/>
      <c r="P381" s="225"/>
      <c r="Q381" s="225"/>
      <c r="R381" s="225"/>
      <c r="S381" s="225"/>
      <c r="T381" s="226"/>
      <c r="AT381" s="227" t="s">
        <v>134</v>
      </c>
      <c r="AU381" s="227" t="s">
        <v>79</v>
      </c>
      <c r="AV381" s="12" t="s">
        <v>130</v>
      </c>
      <c r="AW381" s="12" t="s">
        <v>33</v>
      </c>
      <c r="AX381" s="12" t="s">
        <v>77</v>
      </c>
      <c r="AY381" s="227" t="s">
        <v>123</v>
      </c>
    </row>
    <row r="382" spans="2:65" s="1" customFormat="1" ht="51" customHeight="1">
      <c r="B382" s="40"/>
      <c r="C382" s="191" t="s">
        <v>570</v>
      </c>
      <c r="D382" s="191" t="s">
        <v>125</v>
      </c>
      <c r="E382" s="192" t="s">
        <v>571</v>
      </c>
      <c r="F382" s="193" t="s">
        <v>572</v>
      </c>
      <c r="G382" s="194" t="s">
        <v>167</v>
      </c>
      <c r="H382" s="195">
        <v>30</v>
      </c>
      <c r="I382" s="196"/>
      <c r="J382" s="197">
        <f>ROUND(I382*H382,2)</f>
        <v>0</v>
      </c>
      <c r="K382" s="193" t="s">
        <v>129</v>
      </c>
      <c r="L382" s="60"/>
      <c r="M382" s="198" t="s">
        <v>21</v>
      </c>
      <c r="N382" s="199" t="s">
        <v>40</v>
      </c>
      <c r="O382" s="41"/>
      <c r="P382" s="200">
        <f>O382*H382</f>
        <v>0</v>
      </c>
      <c r="Q382" s="200">
        <v>0</v>
      </c>
      <c r="R382" s="200">
        <f>Q382*H382</f>
        <v>0</v>
      </c>
      <c r="S382" s="200">
        <v>0.6</v>
      </c>
      <c r="T382" s="201">
        <f>S382*H382</f>
        <v>18</v>
      </c>
      <c r="AR382" s="23" t="s">
        <v>130</v>
      </c>
      <c r="AT382" s="23" t="s">
        <v>125</v>
      </c>
      <c r="AU382" s="23" t="s">
        <v>79</v>
      </c>
      <c r="AY382" s="23" t="s">
        <v>123</v>
      </c>
      <c r="BE382" s="202">
        <f>IF(N382="základní",J382,0)</f>
        <v>0</v>
      </c>
      <c r="BF382" s="202">
        <f>IF(N382="snížená",J382,0)</f>
        <v>0</v>
      </c>
      <c r="BG382" s="202">
        <f>IF(N382="zákl. přenesená",J382,0)</f>
        <v>0</v>
      </c>
      <c r="BH382" s="202">
        <f>IF(N382="sníž. přenesená",J382,0)</f>
        <v>0</v>
      </c>
      <c r="BI382" s="202">
        <f>IF(N382="nulová",J382,0)</f>
        <v>0</v>
      </c>
      <c r="BJ382" s="23" t="s">
        <v>77</v>
      </c>
      <c r="BK382" s="202">
        <f>ROUND(I382*H382,2)</f>
        <v>0</v>
      </c>
      <c r="BL382" s="23" t="s">
        <v>130</v>
      </c>
      <c r="BM382" s="23" t="s">
        <v>573</v>
      </c>
    </row>
    <row r="383" spans="2:65" s="11" customFormat="1" ht="13.5">
      <c r="B383" s="206"/>
      <c r="C383" s="207"/>
      <c r="D383" s="203" t="s">
        <v>134</v>
      </c>
      <c r="E383" s="208" t="s">
        <v>21</v>
      </c>
      <c r="F383" s="209" t="s">
        <v>574</v>
      </c>
      <c r="G383" s="207"/>
      <c r="H383" s="210">
        <v>30</v>
      </c>
      <c r="I383" s="211"/>
      <c r="J383" s="207"/>
      <c r="K383" s="207"/>
      <c r="L383" s="212"/>
      <c r="M383" s="213"/>
      <c r="N383" s="214"/>
      <c r="O383" s="214"/>
      <c r="P383" s="214"/>
      <c r="Q383" s="214"/>
      <c r="R383" s="214"/>
      <c r="S383" s="214"/>
      <c r="T383" s="215"/>
      <c r="AT383" s="216" t="s">
        <v>134</v>
      </c>
      <c r="AU383" s="216" t="s">
        <v>79</v>
      </c>
      <c r="AV383" s="11" t="s">
        <v>79</v>
      </c>
      <c r="AW383" s="11" t="s">
        <v>33</v>
      </c>
      <c r="AX383" s="11" t="s">
        <v>69</v>
      </c>
      <c r="AY383" s="216" t="s">
        <v>123</v>
      </c>
    </row>
    <row r="384" spans="2:65" s="12" customFormat="1" ht="13.5">
      <c r="B384" s="217"/>
      <c r="C384" s="218"/>
      <c r="D384" s="203" t="s">
        <v>134</v>
      </c>
      <c r="E384" s="219" t="s">
        <v>21</v>
      </c>
      <c r="F384" s="220" t="s">
        <v>136</v>
      </c>
      <c r="G384" s="218"/>
      <c r="H384" s="221">
        <v>30</v>
      </c>
      <c r="I384" s="222"/>
      <c r="J384" s="218"/>
      <c r="K384" s="218"/>
      <c r="L384" s="223"/>
      <c r="M384" s="224"/>
      <c r="N384" s="225"/>
      <c r="O384" s="225"/>
      <c r="P384" s="225"/>
      <c r="Q384" s="225"/>
      <c r="R384" s="225"/>
      <c r="S384" s="225"/>
      <c r="T384" s="226"/>
      <c r="AT384" s="227" t="s">
        <v>134</v>
      </c>
      <c r="AU384" s="227" t="s">
        <v>79</v>
      </c>
      <c r="AV384" s="12" t="s">
        <v>130</v>
      </c>
      <c r="AW384" s="12" t="s">
        <v>33</v>
      </c>
      <c r="AX384" s="12" t="s">
        <v>77</v>
      </c>
      <c r="AY384" s="227" t="s">
        <v>123</v>
      </c>
    </row>
    <row r="385" spans="2:65" s="1" customFormat="1" ht="51" customHeight="1">
      <c r="B385" s="40"/>
      <c r="C385" s="191" t="s">
        <v>575</v>
      </c>
      <c r="D385" s="191" t="s">
        <v>125</v>
      </c>
      <c r="E385" s="192" t="s">
        <v>576</v>
      </c>
      <c r="F385" s="193" t="s">
        <v>577</v>
      </c>
      <c r="G385" s="194" t="s">
        <v>167</v>
      </c>
      <c r="H385" s="195">
        <v>310</v>
      </c>
      <c r="I385" s="196"/>
      <c r="J385" s="197">
        <f>ROUND(I385*H385,2)</f>
        <v>0</v>
      </c>
      <c r="K385" s="193" t="s">
        <v>129</v>
      </c>
      <c r="L385" s="60"/>
      <c r="M385" s="198" t="s">
        <v>21</v>
      </c>
      <c r="N385" s="199" t="s">
        <v>40</v>
      </c>
      <c r="O385" s="41"/>
      <c r="P385" s="200">
        <f>O385*H385</f>
        <v>0</v>
      </c>
      <c r="Q385" s="200">
        <v>0</v>
      </c>
      <c r="R385" s="200">
        <f>Q385*H385</f>
        <v>0</v>
      </c>
      <c r="S385" s="200">
        <v>2.1</v>
      </c>
      <c r="T385" s="201">
        <f>S385*H385</f>
        <v>651</v>
      </c>
      <c r="AR385" s="23" t="s">
        <v>130</v>
      </c>
      <c r="AT385" s="23" t="s">
        <v>125</v>
      </c>
      <c r="AU385" s="23" t="s">
        <v>79</v>
      </c>
      <c r="AY385" s="23" t="s">
        <v>123</v>
      </c>
      <c r="BE385" s="202">
        <f>IF(N385="základní",J385,0)</f>
        <v>0</v>
      </c>
      <c r="BF385" s="202">
        <f>IF(N385="snížená",J385,0)</f>
        <v>0</v>
      </c>
      <c r="BG385" s="202">
        <f>IF(N385="zákl. přenesená",J385,0)</f>
        <v>0</v>
      </c>
      <c r="BH385" s="202">
        <f>IF(N385="sníž. přenesená",J385,0)</f>
        <v>0</v>
      </c>
      <c r="BI385" s="202">
        <f>IF(N385="nulová",J385,0)</f>
        <v>0</v>
      </c>
      <c r="BJ385" s="23" t="s">
        <v>77</v>
      </c>
      <c r="BK385" s="202">
        <f>ROUND(I385*H385,2)</f>
        <v>0</v>
      </c>
      <c r="BL385" s="23" t="s">
        <v>130</v>
      </c>
      <c r="BM385" s="23" t="s">
        <v>578</v>
      </c>
    </row>
    <row r="386" spans="2:65" s="11" customFormat="1" ht="13.5">
      <c r="B386" s="206"/>
      <c r="C386" s="207"/>
      <c r="D386" s="203" t="s">
        <v>134</v>
      </c>
      <c r="E386" s="208" t="s">
        <v>21</v>
      </c>
      <c r="F386" s="209" t="s">
        <v>579</v>
      </c>
      <c r="G386" s="207"/>
      <c r="H386" s="210">
        <v>310</v>
      </c>
      <c r="I386" s="211"/>
      <c r="J386" s="207"/>
      <c r="K386" s="207"/>
      <c r="L386" s="212"/>
      <c r="M386" s="213"/>
      <c r="N386" s="214"/>
      <c r="O386" s="214"/>
      <c r="P386" s="214"/>
      <c r="Q386" s="214"/>
      <c r="R386" s="214"/>
      <c r="S386" s="214"/>
      <c r="T386" s="215"/>
      <c r="AT386" s="216" t="s">
        <v>134</v>
      </c>
      <c r="AU386" s="216" t="s">
        <v>79</v>
      </c>
      <c r="AV386" s="11" t="s">
        <v>79</v>
      </c>
      <c r="AW386" s="11" t="s">
        <v>33</v>
      </c>
      <c r="AX386" s="11" t="s">
        <v>69</v>
      </c>
      <c r="AY386" s="216" t="s">
        <v>123</v>
      </c>
    </row>
    <row r="387" spans="2:65" s="12" customFormat="1" ht="13.5">
      <c r="B387" s="217"/>
      <c r="C387" s="218"/>
      <c r="D387" s="203" t="s">
        <v>134</v>
      </c>
      <c r="E387" s="219" t="s">
        <v>21</v>
      </c>
      <c r="F387" s="220" t="s">
        <v>136</v>
      </c>
      <c r="G387" s="218"/>
      <c r="H387" s="221">
        <v>310</v>
      </c>
      <c r="I387" s="222"/>
      <c r="J387" s="218"/>
      <c r="K387" s="218"/>
      <c r="L387" s="223"/>
      <c r="M387" s="224"/>
      <c r="N387" s="225"/>
      <c r="O387" s="225"/>
      <c r="P387" s="225"/>
      <c r="Q387" s="225"/>
      <c r="R387" s="225"/>
      <c r="S387" s="225"/>
      <c r="T387" s="226"/>
      <c r="AT387" s="227" t="s">
        <v>134</v>
      </c>
      <c r="AU387" s="227" t="s">
        <v>79</v>
      </c>
      <c r="AV387" s="12" t="s">
        <v>130</v>
      </c>
      <c r="AW387" s="12" t="s">
        <v>33</v>
      </c>
      <c r="AX387" s="12" t="s">
        <v>77</v>
      </c>
      <c r="AY387" s="227" t="s">
        <v>123</v>
      </c>
    </row>
    <row r="388" spans="2:65" s="1" customFormat="1" ht="63.75" customHeight="1">
      <c r="B388" s="40"/>
      <c r="C388" s="191" t="s">
        <v>580</v>
      </c>
      <c r="D388" s="191" t="s">
        <v>125</v>
      </c>
      <c r="E388" s="192" t="s">
        <v>581</v>
      </c>
      <c r="F388" s="193" t="s">
        <v>582</v>
      </c>
      <c r="G388" s="194" t="s">
        <v>167</v>
      </c>
      <c r="H388" s="195">
        <v>896</v>
      </c>
      <c r="I388" s="196"/>
      <c r="J388" s="197">
        <f>ROUND(I388*H388,2)</f>
        <v>0</v>
      </c>
      <c r="K388" s="193" t="s">
        <v>129</v>
      </c>
      <c r="L388" s="60"/>
      <c r="M388" s="198" t="s">
        <v>21</v>
      </c>
      <c r="N388" s="199" t="s">
        <v>40</v>
      </c>
      <c r="O388" s="41"/>
      <c r="P388" s="200">
        <f>O388*H388</f>
        <v>0</v>
      </c>
      <c r="Q388" s="200">
        <v>0</v>
      </c>
      <c r="R388" s="200">
        <f>Q388*H388</f>
        <v>0</v>
      </c>
      <c r="S388" s="200">
        <v>0</v>
      </c>
      <c r="T388" s="201">
        <f>S388*H388</f>
        <v>0</v>
      </c>
      <c r="AR388" s="23" t="s">
        <v>130</v>
      </c>
      <c r="AT388" s="23" t="s">
        <v>125</v>
      </c>
      <c r="AU388" s="23" t="s">
        <v>79</v>
      </c>
      <c r="AY388" s="23" t="s">
        <v>123</v>
      </c>
      <c r="BE388" s="202">
        <f>IF(N388="základní",J388,0)</f>
        <v>0</v>
      </c>
      <c r="BF388" s="202">
        <f>IF(N388="snížená",J388,0)</f>
        <v>0</v>
      </c>
      <c r="BG388" s="202">
        <f>IF(N388="zákl. přenesená",J388,0)</f>
        <v>0</v>
      </c>
      <c r="BH388" s="202">
        <f>IF(N388="sníž. přenesená",J388,0)</f>
        <v>0</v>
      </c>
      <c r="BI388" s="202">
        <f>IF(N388="nulová",J388,0)</f>
        <v>0</v>
      </c>
      <c r="BJ388" s="23" t="s">
        <v>77</v>
      </c>
      <c r="BK388" s="202">
        <f>ROUND(I388*H388,2)</f>
        <v>0</v>
      </c>
      <c r="BL388" s="23" t="s">
        <v>130</v>
      </c>
      <c r="BM388" s="23" t="s">
        <v>583</v>
      </c>
    </row>
    <row r="389" spans="2:65" s="11" customFormat="1" ht="13.5">
      <c r="B389" s="206"/>
      <c r="C389" s="207"/>
      <c r="D389" s="203" t="s">
        <v>134</v>
      </c>
      <c r="E389" s="208" t="s">
        <v>21</v>
      </c>
      <c r="F389" s="209" t="s">
        <v>169</v>
      </c>
      <c r="G389" s="207"/>
      <c r="H389" s="210">
        <v>896</v>
      </c>
      <c r="I389" s="211"/>
      <c r="J389" s="207"/>
      <c r="K389" s="207"/>
      <c r="L389" s="212"/>
      <c r="M389" s="213"/>
      <c r="N389" s="214"/>
      <c r="O389" s="214"/>
      <c r="P389" s="214"/>
      <c r="Q389" s="214"/>
      <c r="R389" s="214"/>
      <c r="S389" s="214"/>
      <c r="T389" s="215"/>
      <c r="AT389" s="216" t="s">
        <v>134</v>
      </c>
      <c r="AU389" s="216" t="s">
        <v>79</v>
      </c>
      <c r="AV389" s="11" t="s">
        <v>79</v>
      </c>
      <c r="AW389" s="11" t="s">
        <v>33</v>
      </c>
      <c r="AX389" s="11" t="s">
        <v>69</v>
      </c>
      <c r="AY389" s="216" t="s">
        <v>123</v>
      </c>
    </row>
    <row r="390" spans="2:65" s="12" customFormat="1" ht="13.5">
      <c r="B390" s="217"/>
      <c r="C390" s="218"/>
      <c r="D390" s="203" t="s">
        <v>134</v>
      </c>
      <c r="E390" s="219" t="s">
        <v>21</v>
      </c>
      <c r="F390" s="220" t="s">
        <v>136</v>
      </c>
      <c r="G390" s="218"/>
      <c r="H390" s="221">
        <v>896</v>
      </c>
      <c r="I390" s="222"/>
      <c r="J390" s="218"/>
      <c r="K390" s="218"/>
      <c r="L390" s="223"/>
      <c r="M390" s="224"/>
      <c r="N390" s="225"/>
      <c r="O390" s="225"/>
      <c r="P390" s="225"/>
      <c r="Q390" s="225"/>
      <c r="R390" s="225"/>
      <c r="S390" s="225"/>
      <c r="T390" s="226"/>
      <c r="AT390" s="227" t="s">
        <v>134</v>
      </c>
      <c r="AU390" s="227" t="s">
        <v>79</v>
      </c>
      <c r="AV390" s="12" t="s">
        <v>130</v>
      </c>
      <c r="AW390" s="12" t="s">
        <v>33</v>
      </c>
      <c r="AX390" s="12" t="s">
        <v>77</v>
      </c>
      <c r="AY390" s="227" t="s">
        <v>123</v>
      </c>
    </row>
    <row r="391" spans="2:65" s="10" customFormat="1" ht="29.85" customHeight="1">
      <c r="B391" s="175"/>
      <c r="C391" s="176"/>
      <c r="D391" s="177" t="s">
        <v>68</v>
      </c>
      <c r="E391" s="189" t="s">
        <v>584</v>
      </c>
      <c r="F391" s="189" t="s">
        <v>585</v>
      </c>
      <c r="G391" s="176"/>
      <c r="H391" s="176"/>
      <c r="I391" s="179"/>
      <c r="J391" s="190">
        <f>BK391</f>
        <v>0</v>
      </c>
      <c r="K391" s="176"/>
      <c r="L391" s="181"/>
      <c r="M391" s="182"/>
      <c r="N391" s="183"/>
      <c r="O391" s="183"/>
      <c r="P391" s="184">
        <f>SUM(P392:P435)</f>
        <v>0</v>
      </c>
      <c r="Q391" s="183"/>
      <c r="R391" s="184">
        <f>SUM(R392:R435)</f>
        <v>0</v>
      </c>
      <c r="S391" s="183"/>
      <c r="T391" s="185">
        <f>SUM(T392:T435)</f>
        <v>0</v>
      </c>
      <c r="AR391" s="186" t="s">
        <v>77</v>
      </c>
      <c r="AT391" s="187" t="s">
        <v>68</v>
      </c>
      <c r="AU391" s="187" t="s">
        <v>77</v>
      </c>
      <c r="AY391" s="186" t="s">
        <v>123</v>
      </c>
      <c r="BK391" s="188">
        <f>SUM(BK392:BK435)</f>
        <v>0</v>
      </c>
    </row>
    <row r="392" spans="2:65" s="1" customFormat="1" ht="25.5" customHeight="1">
      <c r="B392" s="40"/>
      <c r="C392" s="191" t="s">
        <v>586</v>
      </c>
      <c r="D392" s="191" t="s">
        <v>125</v>
      </c>
      <c r="E392" s="192" t="s">
        <v>587</v>
      </c>
      <c r="F392" s="193" t="s">
        <v>588</v>
      </c>
      <c r="G392" s="194" t="s">
        <v>193</v>
      </c>
      <c r="H392" s="195">
        <v>18980.942999999999</v>
      </c>
      <c r="I392" s="196"/>
      <c r="J392" s="197">
        <f>ROUND(I392*H392,2)</f>
        <v>0</v>
      </c>
      <c r="K392" s="193" t="s">
        <v>129</v>
      </c>
      <c r="L392" s="60"/>
      <c r="M392" s="198" t="s">
        <v>21</v>
      </c>
      <c r="N392" s="199" t="s">
        <v>40</v>
      </c>
      <c r="O392" s="41"/>
      <c r="P392" s="200">
        <f>O392*H392</f>
        <v>0</v>
      </c>
      <c r="Q392" s="200">
        <v>0</v>
      </c>
      <c r="R392" s="200">
        <f>Q392*H392</f>
        <v>0</v>
      </c>
      <c r="S392" s="200">
        <v>0</v>
      </c>
      <c r="T392" s="201">
        <f>S392*H392</f>
        <v>0</v>
      </c>
      <c r="AR392" s="23" t="s">
        <v>130</v>
      </c>
      <c r="AT392" s="23" t="s">
        <v>125</v>
      </c>
      <c r="AU392" s="23" t="s">
        <v>79</v>
      </c>
      <c r="AY392" s="23" t="s">
        <v>123</v>
      </c>
      <c r="BE392" s="202">
        <f>IF(N392="základní",J392,0)</f>
        <v>0</v>
      </c>
      <c r="BF392" s="202">
        <f>IF(N392="snížená",J392,0)</f>
        <v>0</v>
      </c>
      <c r="BG392" s="202">
        <f>IF(N392="zákl. přenesená",J392,0)</f>
        <v>0</v>
      </c>
      <c r="BH392" s="202">
        <f>IF(N392="sníž. přenesená",J392,0)</f>
        <v>0</v>
      </c>
      <c r="BI392" s="202">
        <f>IF(N392="nulová",J392,0)</f>
        <v>0</v>
      </c>
      <c r="BJ392" s="23" t="s">
        <v>77</v>
      </c>
      <c r="BK392" s="202">
        <f>ROUND(I392*H392,2)</f>
        <v>0</v>
      </c>
      <c r="BL392" s="23" t="s">
        <v>130</v>
      </c>
      <c r="BM392" s="23" t="s">
        <v>589</v>
      </c>
    </row>
    <row r="393" spans="2:65" s="11" customFormat="1" ht="13.5">
      <c r="B393" s="206"/>
      <c r="C393" s="207"/>
      <c r="D393" s="203" t="s">
        <v>134</v>
      </c>
      <c r="E393" s="208" t="s">
        <v>21</v>
      </c>
      <c r="F393" s="209" t="s">
        <v>590</v>
      </c>
      <c r="G393" s="207"/>
      <c r="H393" s="210">
        <v>4789.7449999999999</v>
      </c>
      <c r="I393" s="211"/>
      <c r="J393" s="207"/>
      <c r="K393" s="207"/>
      <c r="L393" s="212"/>
      <c r="M393" s="213"/>
      <c r="N393" s="214"/>
      <c r="O393" s="214"/>
      <c r="P393" s="214"/>
      <c r="Q393" s="214"/>
      <c r="R393" s="214"/>
      <c r="S393" s="214"/>
      <c r="T393" s="215"/>
      <c r="AT393" s="216" t="s">
        <v>134</v>
      </c>
      <c r="AU393" s="216" t="s">
        <v>79</v>
      </c>
      <c r="AV393" s="11" t="s">
        <v>79</v>
      </c>
      <c r="AW393" s="11" t="s">
        <v>33</v>
      </c>
      <c r="AX393" s="11" t="s">
        <v>69</v>
      </c>
      <c r="AY393" s="216" t="s">
        <v>123</v>
      </c>
    </row>
    <row r="394" spans="2:65" s="11" customFormat="1" ht="13.5">
      <c r="B394" s="206"/>
      <c r="C394" s="207"/>
      <c r="D394" s="203" t="s">
        <v>134</v>
      </c>
      <c r="E394" s="208" t="s">
        <v>21</v>
      </c>
      <c r="F394" s="209" t="s">
        <v>591</v>
      </c>
      <c r="G394" s="207"/>
      <c r="H394" s="210">
        <v>6142.3909999999996</v>
      </c>
      <c r="I394" s="211"/>
      <c r="J394" s="207"/>
      <c r="K394" s="207"/>
      <c r="L394" s="212"/>
      <c r="M394" s="213"/>
      <c r="N394" s="214"/>
      <c r="O394" s="214"/>
      <c r="P394" s="214"/>
      <c r="Q394" s="214"/>
      <c r="R394" s="214"/>
      <c r="S394" s="214"/>
      <c r="T394" s="215"/>
      <c r="AT394" s="216" t="s">
        <v>134</v>
      </c>
      <c r="AU394" s="216" t="s">
        <v>79</v>
      </c>
      <c r="AV394" s="11" t="s">
        <v>79</v>
      </c>
      <c r="AW394" s="11" t="s">
        <v>33</v>
      </c>
      <c r="AX394" s="11" t="s">
        <v>69</v>
      </c>
      <c r="AY394" s="216" t="s">
        <v>123</v>
      </c>
    </row>
    <row r="395" spans="2:65" s="11" customFormat="1" ht="13.5">
      <c r="B395" s="206"/>
      <c r="C395" s="207"/>
      <c r="D395" s="203" t="s">
        <v>134</v>
      </c>
      <c r="E395" s="208" t="s">
        <v>21</v>
      </c>
      <c r="F395" s="209" t="s">
        <v>592</v>
      </c>
      <c r="G395" s="207"/>
      <c r="H395" s="210">
        <v>8048.8069999999998</v>
      </c>
      <c r="I395" s="211"/>
      <c r="J395" s="207"/>
      <c r="K395" s="207"/>
      <c r="L395" s="212"/>
      <c r="M395" s="213"/>
      <c r="N395" s="214"/>
      <c r="O395" s="214"/>
      <c r="P395" s="214"/>
      <c r="Q395" s="214"/>
      <c r="R395" s="214"/>
      <c r="S395" s="214"/>
      <c r="T395" s="215"/>
      <c r="AT395" s="216" t="s">
        <v>134</v>
      </c>
      <c r="AU395" s="216" t="s">
        <v>79</v>
      </c>
      <c r="AV395" s="11" t="s">
        <v>79</v>
      </c>
      <c r="AW395" s="11" t="s">
        <v>33</v>
      </c>
      <c r="AX395" s="11" t="s">
        <v>69</v>
      </c>
      <c r="AY395" s="216" t="s">
        <v>123</v>
      </c>
    </row>
    <row r="396" spans="2:65" s="12" customFormat="1" ht="13.5">
      <c r="B396" s="217"/>
      <c r="C396" s="218"/>
      <c r="D396" s="203" t="s">
        <v>134</v>
      </c>
      <c r="E396" s="219" t="s">
        <v>21</v>
      </c>
      <c r="F396" s="220" t="s">
        <v>136</v>
      </c>
      <c r="G396" s="218"/>
      <c r="H396" s="221">
        <v>18980.942999999999</v>
      </c>
      <c r="I396" s="222"/>
      <c r="J396" s="218"/>
      <c r="K396" s="218"/>
      <c r="L396" s="223"/>
      <c r="M396" s="224"/>
      <c r="N396" s="225"/>
      <c r="O396" s="225"/>
      <c r="P396" s="225"/>
      <c r="Q396" s="225"/>
      <c r="R396" s="225"/>
      <c r="S396" s="225"/>
      <c r="T396" s="226"/>
      <c r="AT396" s="227" t="s">
        <v>134</v>
      </c>
      <c r="AU396" s="227" t="s">
        <v>79</v>
      </c>
      <c r="AV396" s="12" t="s">
        <v>130</v>
      </c>
      <c r="AW396" s="12" t="s">
        <v>33</v>
      </c>
      <c r="AX396" s="12" t="s">
        <v>77</v>
      </c>
      <c r="AY396" s="227" t="s">
        <v>123</v>
      </c>
    </row>
    <row r="397" spans="2:65" s="1" customFormat="1" ht="25.5" customHeight="1">
      <c r="B397" s="40"/>
      <c r="C397" s="191" t="s">
        <v>593</v>
      </c>
      <c r="D397" s="191" t="s">
        <v>125</v>
      </c>
      <c r="E397" s="192" t="s">
        <v>594</v>
      </c>
      <c r="F397" s="193" t="s">
        <v>595</v>
      </c>
      <c r="G397" s="194" t="s">
        <v>193</v>
      </c>
      <c r="H397" s="195">
        <v>455542.63199999998</v>
      </c>
      <c r="I397" s="196"/>
      <c r="J397" s="197">
        <f>ROUND(I397*H397,2)</f>
        <v>0</v>
      </c>
      <c r="K397" s="193" t="s">
        <v>129</v>
      </c>
      <c r="L397" s="60"/>
      <c r="M397" s="198" t="s">
        <v>21</v>
      </c>
      <c r="N397" s="199" t="s">
        <v>40</v>
      </c>
      <c r="O397" s="41"/>
      <c r="P397" s="200">
        <f>O397*H397</f>
        <v>0</v>
      </c>
      <c r="Q397" s="200">
        <v>0</v>
      </c>
      <c r="R397" s="200">
        <f>Q397*H397</f>
        <v>0</v>
      </c>
      <c r="S397" s="200">
        <v>0</v>
      </c>
      <c r="T397" s="201">
        <f>S397*H397</f>
        <v>0</v>
      </c>
      <c r="AR397" s="23" t="s">
        <v>130</v>
      </c>
      <c r="AT397" s="23" t="s">
        <v>125</v>
      </c>
      <c r="AU397" s="23" t="s">
        <v>79</v>
      </c>
      <c r="AY397" s="23" t="s">
        <v>123</v>
      </c>
      <c r="BE397" s="202">
        <f>IF(N397="základní",J397,0)</f>
        <v>0</v>
      </c>
      <c r="BF397" s="202">
        <f>IF(N397="snížená",J397,0)</f>
        <v>0</v>
      </c>
      <c r="BG397" s="202">
        <f>IF(N397="zákl. přenesená",J397,0)</f>
        <v>0</v>
      </c>
      <c r="BH397" s="202">
        <f>IF(N397="sníž. přenesená",J397,0)</f>
        <v>0</v>
      </c>
      <c r="BI397" s="202">
        <f>IF(N397="nulová",J397,0)</f>
        <v>0</v>
      </c>
      <c r="BJ397" s="23" t="s">
        <v>77</v>
      </c>
      <c r="BK397" s="202">
        <f>ROUND(I397*H397,2)</f>
        <v>0</v>
      </c>
      <c r="BL397" s="23" t="s">
        <v>130</v>
      </c>
      <c r="BM397" s="23" t="s">
        <v>596</v>
      </c>
    </row>
    <row r="398" spans="2:65" s="11" customFormat="1" ht="13.5">
      <c r="B398" s="206"/>
      <c r="C398" s="207"/>
      <c r="D398" s="203" t="s">
        <v>134</v>
      </c>
      <c r="E398" s="208" t="s">
        <v>21</v>
      </c>
      <c r="F398" s="209" t="s">
        <v>590</v>
      </c>
      <c r="G398" s="207"/>
      <c r="H398" s="210">
        <v>4789.7449999999999</v>
      </c>
      <c r="I398" s="211"/>
      <c r="J398" s="207"/>
      <c r="K398" s="207"/>
      <c r="L398" s="212"/>
      <c r="M398" s="213"/>
      <c r="N398" s="214"/>
      <c r="O398" s="214"/>
      <c r="P398" s="214"/>
      <c r="Q398" s="214"/>
      <c r="R398" s="214"/>
      <c r="S398" s="214"/>
      <c r="T398" s="215"/>
      <c r="AT398" s="216" t="s">
        <v>134</v>
      </c>
      <c r="AU398" s="216" t="s">
        <v>79</v>
      </c>
      <c r="AV398" s="11" t="s">
        <v>79</v>
      </c>
      <c r="AW398" s="11" t="s">
        <v>33</v>
      </c>
      <c r="AX398" s="11" t="s">
        <v>69</v>
      </c>
      <c r="AY398" s="216" t="s">
        <v>123</v>
      </c>
    </row>
    <row r="399" spans="2:65" s="11" customFormat="1" ht="13.5">
      <c r="B399" s="206"/>
      <c r="C399" s="207"/>
      <c r="D399" s="203" t="s">
        <v>134</v>
      </c>
      <c r="E399" s="208" t="s">
        <v>21</v>
      </c>
      <c r="F399" s="209" t="s">
        <v>591</v>
      </c>
      <c r="G399" s="207"/>
      <c r="H399" s="210">
        <v>6142.3909999999996</v>
      </c>
      <c r="I399" s="211"/>
      <c r="J399" s="207"/>
      <c r="K399" s="207"/>
      <c r="L399" s="212"/>
      <c r="M399" s="213"/>
      <c r="N399" s="214"/>
      <c r="O399" s="214"/>
      <c r="P399" s="214"/>
      <c r="Q399" s="214"/>
      <c r="R399" s="214"/>
      <c r="S399" s="214"/>
      <c r="T399" s="215"/>
      <c r="AT399" s="216" t="s">
        <v>134</v>
      </c>
      <c r="AU399" s="216" t="s">
        <v>79</v>
      </c>
      <c r="AV399" s="11" t="s">
        <v>79</v>
      </c>
      <c r="AW399" s="11" t="s">
        <v>33</v>
      </c>
      <c r="AX399" s="11" t="s">
        <v>69</v>
      </c>
      <c r="AY399" s="216" t="s">
        <v>123</v>
      </c>
    </row>
    <row r="400" spans="2:65" s="11" customFormat="1" ht="13.5">
      <c r="B400" s="206"/>
      <c r="C400" s="207"/>
      <c r="D400" s="203" t="s">
        <v>134</v>
      </c>
      <c r="E400" s="208" t="s">
        <v>21</v>
      </c>
      <c r="F400" s="209" t="s">
        <v>592</v>
      </c>
      <c r="G400" s="207"/>
      <c r="H400" s="210">
        <v>8048.8069999999998</v>
      </c>
      <c r="I400" s="211"/>
      <c r="J400" s="207"/>
      <c r="K400" s="207"/>
      <c r="L400" s="212"/>
      <c r="M400" s="213"/>
      <c r="N400" s="214"/>
      <c r="O400" s="214"/>
      <c r="P400" s="214"/>
      <c r="Q400" s="214"/>
      <c r="R400" s="214"/>
      <c r="S400" s="214"/>
      <c r="T400" s="215"/>
      <c r="AT400" s="216" t="s">
        <v>134</v>
      </c>
      <c r="AU400" s="216" t="s">
        <v>79</v>
      </c>
      <c r="AV400" s="11" t="s">
        <v>79</v>
      </c>
      <c r="AW400" s="11" t="s">
        <v>33</v>
      </c>
      <c r="AX400" s="11" t="s">
        <v>69</v>
      </c>
      <c r="AY400" s="216" t="s">
        <v>123</v>
      </c>
    </row>
    <row r="401" spans="2:65" s="12" customFormat="1" ht="13.5">
      <c r="B401" s="217"/>
      <c r="C401" s="218"/>
      <c r="D401" s="203" t="s">
        <v>134</v>
      </c>
      <c r="E401" s="219" t="s">
        <v>21</v>
      </c>
      <c r="F401" s="220" t="s">
        <v>136</v>
      </c>
      <c r="G401" s="218"/>
      <c r="H401" s="221">
        <v>18980.942999999999</v>
      </c>
      <c r="I401" s="222"/>
      <c r="J401" s="218"/>
      <c r="K401" s="218"/>
      <c r="L401" s="223"/>
      <c r="M401" s="224"/>
      <c r="N401" s="225"/>
      <c r="O401" s="225"/>
      <c r="P401" s="225"/>
      <c r="Q401" s="225"/>
      <c r="R401" s="225"/>
      <c r="S401" s="225"/>
      <c r="T401" s="226"/>
      <c r="AT401" s="227" t="s">
        <v>134</v>
      </c>
      <c r="AU401" s="227" t="s">
        <v>79</v>
      </c>
      <c r="AV401" s="12" t="s">
        <v>130</v>
      </c>
      <c r="AW401" s="12" t="s">
        <v>33</v>
      </c>
      <c r="AX401" s="12" t="s">
        <v>77</v>
      </c>
      <c r="AY401" s="227" t="s">
        <v>123</v>
      </c>
    </row>
    <row r="402" spans="2:65" s="11" customFormat="1" ht="13.5">
      <c r="B402" s="206"/>
      <c r="C402" s="207"/>
      <c r="D402" s="203" t="s">
        <v>134</v>
      </c>
      <c r="E402" s="207"/>
      <c r="F402" s="209" t="s">
        <v>597</v>
      </c>
      <c r="G402" s="207"/>
      <c r="H402" s="210">
        <v>455542.63199999998</v>
      </c>
      <c r="I402" s="211"/>
      <c r="J402" s="207"/>
      <c r="K402" s="207"/>
      <c r="L402" s="212"/>
      <c r="M402" s="213"/>
      <c r="N402" s="214"/>
      <c r="O402" s="214"/>
      <c r="P402" s="214"/>
      <c r="Q402" s="214"/>
      <c r="R402" s="214"/>
      <c r="S402" s="214"/>
      <c r="T402" s="215"/>
      <c r="AT402" s="216" t="s">
        <v>134</v>
      </c>
      <c r="AU402" s="216" t="s">
        <v>79</v>
      </c>
      <c r="AV402" s="11" t="s">
        <v>79</v>
      </c>
      <c r="AW402" s="11" t="s">
        <v>6</v>
      </c>
      <c r="AX402" s="11" t="s">
        <v>77</v>
      </c>
      <c r="AY402" s="216" t="s">
        <v>123</v>
      </c>
    </row>
    <row r="403" spans="2:65" s="1" customFormat="1" ht="25.5" customHeight="1">
      <c r="B403" s="40"/>
      <c r="C403" s="191" t="s">
        <v>598</v>
      </c>
      <c r="D403" s="191" t="s">
        <v>125</v>
      </c>
      <c r="E403" s="192" t="s">
        <v>599</v>
      </c>
      <c r="F403" s="193" t="s">
        <v>600</v>
      </c>
      <c r="G403" s="194" t="s">
        <v>193</v>
      </c>
      <c r="H403" s="195">
        <v>1040.4369999999999</v>
      </c>
      <c r="I403" s="196"/>
      <c r="J403" s="197">
        <f>ROUND(I403*H403,2)</f>
        <v>0</v>
      </c>
      <c r="K403" s="193" t="s">
        <v>129</v>
      </c>
      <c r="L403" s="60"/>
      <c r="M403" s="198" t="s">
        <v>21</v>
      </c>
      <c r="N403" s="199" t="s">
        <v>40</v>
      </c>
      <c r="O403" s="41"/>
      <c r="P403" s="200">
        <f>O403*H403</f>
        <v>0</v>
      </c>
      <c r="Q403" s="200">
        <v>0</v>
      </c>
      <c r="R403" s="200">
        <f>Q403*H403</f>
        <v>0</v>
      </c>
      <c r="S403" s="200">
        <v>0</v>
      </c>
      <c r="T403" s="201">
        <f>S403*H403</f>
        <v>0</v>
      </c>
      <c r="AR403" s="23" t="s">
        <v>130</v>
      </c>
      <c r="AT403" s="23" t="s">
        <v>125</v>
      </c>
      <c r="AU403" s="23" t="s">
        <v>79</v>
      </c>
      <c r="AY403" s="23" t="s">
        <v>123</v>
      </c>
      <c r="BE403" s="202">
        <f>IF(N403="základní",J403,0)</f>
        <v>0</v>
      </c>
      <c r="BF403" s="202">
        <f>IF(N403="snížená",J403,0)</f>
        <v>0</v>
      </c>
      <c r="BG403" s="202">
        <f>IF(N403="zákl. přenesená",J403,0)</f>
        <v>0</v>
      </c>
      <c r="BH403" s="202">
        <f>IF(N403="sníž. přenesená",J403,0)</f>
        <v>0</v>
      </c>
      <c r="BI403" s="202">
        <f>IF(N403="nulová",J403,0)</f>
        <v>0</v>
      </c>
      <c r="BJ403" s="23" t="s">
        <v>77</v>
      </c>
      <c r="BK403" s="202">
        <f>ROUND(I403*H403,2)</f>
        <v>0</v>
      </c>
      <c r="BL403" s="23" t="s">
        <v>130</v>
      </c>
      <c r="BM403" s="23" t="s">
        <v>601</v>
      </c>
    </row>
    <row r="404" spans="2:65" s="11" customFormat="1" ht="13.5">
      <c r="B404" s="206"/>
      <c r="C404" s="207"/>
      <c r="D404" s="203" t="s">
        <v>134</v>
      </c>
      <c r="E404" s="208" t="s">
        <v>21</v>
      </c>
      <c r="F404" s="209" t="s">
        <v>602</v>
      </c>
      <c r="G404" s="207"/>
      <c r="H404" s="210">
        <v>111.59699999999999</v>
      </c>
      <c r="I404" s="211"/>
      <c r="J404" s="207"/>
      <c r="K404" s="207"/>
      <c r="L404" s="212"/>
      <c r="M404" s="213"/>
      <c r="N404" s="214"/>
      <c r="O404" s="214"/>
      <c r="P404" s="214"/>
      <c r="Q404" s="214"/>
      <c r="R404" s="214"/>
      <c r="S404" s="214"/>
      <c r="T404" s="215"/>
      <c r="AT404" s="216" t="s">
        <v>134</v>
      </c>
      <c r="AU404" s="216" t="s">
        <v>79</v>
      </c>
      <c r="AV404" s="11" t="s">
        <v>79</v>
      </c>
      <c r="AW404" s="11" t="s">
        <v>33</v>
      </c>
      <c r="AX404" s="11" t="s">
        <v>69</v>
      </c>
      <c r="AY404" s="216" t="s">
        <v>123</v>
      </c>
    </row>
    <row r="405" spans="2:65" s="11" customFormat="1" ht="13.5">
      <c r="B405" s="206"/>
      <c r="C405" s="207"/>
      <c r="D405" s="203" t="s">
        <v>134</v>
      </c>
      <c r="E405" s="208" t="s">
        <v>21</v>
      </c>
      <c r="F405" s="209" t="s">
        <v>603</v>
      </c>
      <c r="G405" s="207"/>
      <c r="H405" s="210">
        <v>259.83999999999997</v>
      </c>
      <c r="I405" s="211"/>
      <c r="J405" s="207"/>
      <c r="K405" s="207"/>
      <c r="L405" s="212"/>
      <c r="M405" s="213"/>
      <c r="N405" s="214"/>
      <c r="O405" s="214"/>
      <c r="P405" s="214"/>
      <c r="Q405" s="214"/>
      <c r="R405" s="214"/>
      <c r="S405" s="214"/>
      <c r="T405" s="215"/>
      <c r="AT405" s="216" t="s">
        <v>134</v>
      </c>
      <c r="AU405" s="216" t="s">
        <v>79</v>
      </c>
      <c r="AV405" s="11" t="s">
        <v>79</v>
      </c>
      <c r="AW405" s="11" t="s">
        <v>33</v>
      </c>
      <c r="AX405" s="11" t="s">
        <v>69</v>
      </c>
      <c r="AY405" s="216" t="s">
        <v>123</v>
      </c>
    </row>
    <row r="406" spans="2:65" s="11" customFormat="1" ht="13.5">
      <c r="B406" s="206"/>
      <c r="C406" s="207"/>
      <c r="D406" s="203" t="s">
        <v>134</v>
      </c>
      <c r="E406" s="208" t="s">
        <v>21</v>
      </c>
      <c r="F406" s="209" t="s">
        <v>604</v>
      </c>
      <c r="G406" s="207"/>
      <c r="H406" s="210">
        <v>669</v>
      </c>
      <c r="I406" s="211"/>
      <c r="J406" s="207"/>
      <c r="K406" s="207"/>
      <c r="L406" s="212"/>
      <c r="M406" s="213"/>
      <c r="N406" s="214"/>
      <c r="O406" s="214"/>
      <c r="P406" s="214"/>
      <c r="Q406" s="214"/>
      <c r="R406" s="214"/>
      <c r="S406" s="214"/>
      <c r="T406" s="215"/>
      <c r="AT406" s="216" t="s">
        <v>134</v>
      </c>
      <c r="AU406" s="216" t="s">
        <v>79</v>
      </c>
      <c r="AV406" s="11" t="s">
        <v>79</v>
      </c>
      <c r="AW406" s="11" t="s">
        <v>33</v>
      </c>
      <c r="AX406" s="11" t="s">
        <v>69</v>
      </c>
      <c r="AY406" s="216" t="s">
        <v>123</v>
      </c>
    </row>
    <row r="407" spans="2:65" s="12" customFormat="1" ht="13.5">
      <c r="B407" s="217"/>
      <c r="C407" s="218"/>
      <c r="D407" s="203" t="s">
        <v>134</v>
      </c>
      <c r="E407" s="219" t="s">
        <v>21</v>
      </c>
      <c r="F407" s="220" t="s">
        <v>136</v>
      </c>
      <c r="G407" s="218"/>
      <c r="H407" s="221">
        <v>1040.4369999999999</v>
      </c>
      <c r="I407" s="222"/>
      <c r="J407" s="218"/>
      <c r="K407" s="218"/>
      <c r="L407" s="223"/>
      <c r="M407" s="224"/>
      <c r="N407" s="225"/>
      <c r="O407" s="225"/>
      <c r="P407" s="225"/>
      <c r="Q407" s="225"/>
      <c r="R407" s="225"/>
      <c r="S407" s="225"/>
      <c r="T407" s="226"/>
      <c r="AT407" s="227" t="s">
        <v>134</v>
      </c>
      <c r="AU407" s="227" t="s">
        <v>79</v>
      </c>
      <c r="AV407" s="12" t="s">
        <v>130</v>
      </c>
      <c r="AW407" s="12" t="s">
        <v>33</v>
      </c>
      <c r="AX407" s="12" t="s">
        <v>77</v>
      </c>
      <c r="AY407" s="227" t="s">
        <v>123</v>
      </c>
    </row>
    <row r="408" spans="2:65" s="1" customFormat="1" ht="38.25" customHeight="1">
      <c r="B408" s="40"/>
      <c r="C408" s="191" t="s">
        <v>605</v>
      </c>
      <c r="D408" s="191" t="s">
        <v>125</v>
      </c>
      <c r="E408" s="192" t="s">
        <v>606</v>
      </c>
      <c r="F408" s="193" t="s">
        <v>607</v>
      </c>
      <c r="G408" s="194" t="s">
        <v>193</v>
      </c>
      <c r="H408" s="195">
        <v>24970.488000000001</v>
      </c>
      <c r="I408" s="196"/>
      <c r="J408" s="197">
        <f>ROUND(I408*H408,2)</f>
        <v>0</v>
      </c>
      <c r="K408" s="193" t="s">
        <v>129</v>
      </c>
      <c r="L408" s="60"/>
      <c r="M408" s="198" t="s">
        <v>21</v>
      </c>
      <c r="N408" s="199" t="s">
        <v>40</v>
      </c>
      <c r="O408" s="41"/>
      <c r="P408" s="200">
        <f>O408*H408</f>
        <v>0</v>
      </c>
      <c r="Q408" s="200">
        <v>0</v>
      </c>
      <c r="R408" s="200">
        <f>Q408*H408</f>
        <v>0</v>
      </c>
      <c r="S408" s="200">
        <v>0</v>
      </c>
      <c r="T408" s="201">
        <f>S408*H408</f>
        <v>0</v>
      </c>
      <c r="AR408" s="23" t="s">
        <v>130</v>
      </c>
      <c r="AT408" s="23" t="s">
        <v>125</v>
      </c>
      <c r="AU408" s="23" t="s">
        <v>79</v>
      </c>
      <c r="AY408" s="23" t="s">
        <v>123</v>
      </c>
      <c r="BE408" s="202">
        <f>IF(N408="základní",J408,0)</f>
        <v>0</v>
      </c>
      <c r="BF408" s="202">
        <f>IF(N408="snížená",J408,0)</f>
        <v>0</v>
      </c>
      <c r="BG408" s="202">
        <f>IF(N408="zákl. přenesená",J408,0)</f>
        <v>0</v>
      </c>
      <c r="BH408" s="202">
        <f>IF(N408="sníž. přenesená",J408,0)</f>
        <v>0</v>
      </c>
      <c r="BI408" s="202">
        <f>IF(N408="nulová",J408,0)</f>
        <v>0</v>
      </c>
      <c r="BJ408" s="23" t="s">
        <v>77</v>
      </c>
      <c r="BK408" s="202">
        <f>ROUND(I408*H408,2)</f>
        <v>0</v>
      </c>
      <c r="BL408" s="23" t="s">
        <v>130</v>
      </c>
      <c r="BM408" s="23" t="s">
        <v>608</v>
      </c>
    </row>
    <row r="409" spans="2:65" s="11" customFormat="1" ht="13.5">
      <c r="B409" s="206"/>
      <c r="C409" s="207"/>
      <c r="D409" s="203" t="s">
        <v>134</v>
      </c>
      <c r="E409" s="208" t="s">
        <v>21</v>
      </c>
      <c r="F409" s="209" t="s">
        <v>602</v>
      </c>
      <c r="G409" s="207"/>
      <c r="H409" s="210">
        <v>111.59699999999999</v>
      </c>
      <c r="I409" s="211"/>
      <c r="J409" s="207"/>
      <c r="K409" s="207"/>
      <c r="L409" s="212"/>
      <c r="M409" s="213"/>
      <c r="N409" s="214"/>
      <c r="O409" s="214"/>
      <c r="P409" s="214"/>
      <c r="Q409" s="214"/>
      <c r="R409" s="214"/>
      <c r="S409" s="214"/>
      <c r="T409" s="215"/>
      <c r="AT409" s="216" t="s">
        <v>134</v>
      </c>
      <c r="AU409" s="216" t="s">
        <v>79</v>
      </c>
      <c r="AV409" s="11" t="s">
        <v>79</v>
      </c>
      <c r="AW409" s="11" t="s">
        <v>33</v>
      </c>
      <c r="AX409" s="11" t="s">
        <v>69</v>
      </c>
      <c r="AY409" s="216" t="s">
        <v>123</v>
      </c>
    </row>
    <row r="410" spans="2:65" s="11" customFormat="1" ht="13.5">
      <c r="B410" s="206"/>
      <c r="C410" s="207"/>
      <c r="D410" s="203" t="s">
        <v>134</v>
      </c>
      <c r="E410" s="208" t="s">
        <v>21</v>
      </c>
      <c r="F410" s="209" t="s">
        <v>603</v>
      </c>
      <c r="G410" s="207"/>
      <c r="H410" s="210">
        <v>259.83999999999997</v>
      </c>
      <c r="I410" s="211"/>
      <c r="J410" s="207"/>
      <c r="K410" s="207"/>
      <c r="L410" s="212"/>
      <c r="M410" s="213"/>
      <c r="N410" s="214"/>
      <c r="O410" s="214"/>
      <c r="P410" s="214"/>
      <c r="Q410" s="214"/>
      <c r="R410" s="214"/>
      <c r="S410" s="214"/>
      <c r="T410" s="215"/>
      <c r="AT410" s="216" t="s">
        <v>134</v>
      </c>
      <c r="AU410" s="216" t="s">
        <v>79</v>
      </c>
      <c r="AV410" s="11" t="s">
        <v>79</v>
      </c>
      <c r="AW410" s="11" t="s">
        <v>33</v>
      </c>
      <c r="AX410" s="11" t="s">
        <v>69</v>
      </c>
      <c r="AY410" s="216" t="s">
        <v>123</v>
      </c>
    </row>
    <row r="411" spans="2:65" s="11" customFormat="1" ht="13.5">
      <c r="B411" s="206"/>
      <c r="C411" s="207"/>
      <c r="D411" s="203" t="s">
        <v>134</v>
      </c>
      <c r="E411" s="208" t="s">
        <v>21</v>
      </c>
      <c r="F411" s="209" t="s">
        <v>604</v>
      </c>
      <c r="G411" s="207"/>
      <c r="H411" s="210">
        <v>669</v>
      </c>
      <c r="I411" s="211"/>
      <c r="J411" s="207"/>
      <c r="K411" s="207"/>
      <c r="L411" s="212"/>
      <c r="M411" s="213"/>
      <c r="N411" s="214"/>
      <c r="O411" s="214"/>
      <c r="P411" s="214"/>
      <c r="Q411" s="214"/>
      <c r="R411" s="214"/>
      <c r="S411" s="214"/>
      <c r="T411" s="215"/>
      <c r="AT411" s="216" t="s">
        <v>134</v>
      </c>
      <c r="AU411" s="216" t="s">
        <v>79</v>
      </c>
      <c r="AV411" s="11" t="s">
        <v>79</v>
      </c>
      <c r="AW411" s="11" t="s">
        <v>33</v>
      </c>
      <c r="AX411" s="11" t="s">
        <v>69</v>
      </c>
      <c r="AY411" s="216" t="s">
        <v>123</v>
      </c>
    </row>
    <row r="412" spans="2:65" s="12" customFormat="1" ht="13.5">
      <c r="B412" s="217"/>
      <c r="C412" s="218"/>
      <c r="D412" s="203" t="s">
        <v>134</v>
      </c>
      <c r="E412" s="219" t="s">
        <v>21</v>
      </c>
      <c r="F412" s="220" t="s">
        <v>136</v>
      </c>
      <c r="G412" s="218"/>
      <c r="H412" s="221">
        <v>1040.4369999999999</v>
      </c>
      <c r="I412" s="222"/>
      <c r="J412" s="218"/>
      <c r="K412" s="218"/>
      <c r="L412" s="223"/>
      <c r="M412" s="224"/>
      <c r="N412" s="225"/>
      <c r="O412" s="225"/>
      <c r="P412" s="225"/>
      <c r="Q412" s="225"/>
      <c r="R412" s="225"/>
      <c r="S412" s="225"/>
      <c r="T412" s="226"/>
      <c r="AT412" s="227" t="s">
        <v>134</v>
      </c>
      <c r="AU412" s="227" t="s">
        <v>79</v>
      </c>
      <c r="AV412" s="12" t="s">
        <v>130</v>
      </c>
      <c r="AW412" s="12" t="s">
        <v>33</v>
      </c>
      <c r="AX412" s="12" t="s">
        <v>77</v>
      </c>
      <c r="AY412" s="227" t="s">
        <v>123</v>
      </c>
    </row>
    <row r="413" spans="2:65" s="11" customFormat="1" ht="13.5">
      <c r="B413" s="206"/>
      <c r="C413" s="207"/>
      <c r="D413" s="203" t="s">
        <v>134</v>
      </c>
      <c r="E413" s="207"/>
      <c r="F413" s="209" t="s">
        <v>609</v>
      </c>
      <c r="G413" s="207"/>
      <c r="H413" s="210">
        <v>24970.488000000001</v>
      </c>
      <c r="I413" s="211"/>
      <c r="J413" s="207"/>
      <c r="K413" s="207"/>
      <c r="L413" s="212"/>
      <c r="M413" s="213"/>
      <c r="N413" s="214"/>
      <c r="O413" s="214"/>
      <c r="P413" s="214"/>
      <c r="Q413" s="214"/>
      <c r="R413" s="214"/>
      <c r="S413" s="214"/>
      <c r="T413" s="215"/>
      <c r="AT413" s="216" t="s">
        <v>134</v>
      </c>
      <c r="AU413" s="216" t="s">
        <v>79</v>
      </c>
      <c r="AV413" s="11" t="s">
        <v>79</v>
      </c>
      <c r="AW413" s="11" t="s">
        <v>6</v>
      </c>
      <c r="AX413" s="11" t="s">
        <v>77</v>
      </c>
      <c r="AY413" s="216" t="s">
        <v>123</v>
      </c>
    </row>
    <row r="414" spans="2:65" s="1" customFormat="1" ht="16.5" customHeight="1">
      <c r="B414" s="40"/>
      <c r="C414" s="191" t="s">
        <v>610</v>
      </c>
      <c r="D414" s="191" t="s">
        <v>125</v>
      </c>
      <c r="E414" s="192" t="s">
        <v>611</v>
      </c>
      <c r="F414" s="193" t="s">
        <v>612</v>
      </c>
      <c r="G414" s="194" t="s">
        <v>193</v>
      </c>
      <c r="H414" s="195">
        <v>18980.942999999999</v>
      </c>
      <c r="I414" s="196"/>
      <c r="J414" s="197">
        <f>ROUND(I414*H414,2)</f>
        <v>0</v>
      </c>
      <c r="K414" s="193" t="s">
        <v>129</v>
      </c>
      <c r="L414" s="60"/>
      <c r="M414" s="198" t="s">
        <v>21</v>
      </c>
      <c r="N414" s="199" t="s">
        <v>40</v>
      </c>
      <c r="O414" s="41"/>
      <c r="P414" s="200">
        <f>O414*H414</f>
        <v>0</v>
      </c>
      <c r="Q414" s="200">
        <v>0</v>
      </c>
      <c r="R414" s="200">
        <f>Q414*H414</f>
        <v>0</v>
      </c>
      <c r="S414" s="200">
        <v>0</v>
      </c>
      <c r="T414" s="201">
        <f>S414*H414</f>
        <v>0</v>
      </c>
      <c r="AR414" s="23" t="s">
        <v>130</v>
      </c>
      <c r="AT414" s="23" t="s">
        <v>125</v>
      </c>
      <c r="AU414" s="23" t="s">
        <v>79</v>
      </c>
      <c r="AY414" s="23" t="s">
        <v>123</v>
      </c>
      <c r="BE414" s="202">
        <f>IF(N414="základní",J414,0)</f>
        <v>0</v>
      </c>
      <c r="BF414" s="202">
        <f>IF(N414="snížená",J414,0)</f>
        <v>0</v>
      </c>
      <c r="BG414" s="202">
        <f>IF(N414="zákl. přenesená",J414,0)</f>
        <v>0</v>
      </c>
      <c r="BH414" s="202">
        <f>IF(N414="sníž. přenesená",J414,0)</f>
        <v>0</v>
      </c>
      <c r="BI414" s="202">
        <f>IF(N414="nulová",J414,0)</f>
        <v>0</v>
      </c>
      <c r="BJ414" s="23" t="s">
        <v>77</v>
      </c>
      <c r="BK414" s="202">
        <f>ROUND(I414*H414,2)</f>
        <v>0</v>
      </c>
      <c r="BL414" s="23" t="s">
        <v>130</v>
      </c>
      <c r="BM414" s="23" t="s">
        <v>613</v>
      </c>
    </row>
    <row r="415" spans="2:65" s="11" customFormat="1" ht="13.5">
      <c r="B415" s="206"/>
      <c r="C415" s="207"/>
      <c r="D415" s="203" t="s">
        <v>134</v>
      </c>
      <c r="E415" s="208" t="s">
        <v>21</v>
      </c>
      <c r="F415" s="209" t="s">
        <v>590</v>
      </c>
      <c r="G415" s="207"/>
      <c r="H415" s="210">
        <v>4789.7449999999999</v>
      </c>
      <c r="I415" s="211"/>
      <c r="J415" s="207"/>
      <c r="K415" s="207"/>
      <c r="L415" s="212"/>
      <c r="M415" s="213"/>
      <c r="N415" s="214"/>
      <c r="O415" s="214"/>
      <c r="P415" s="214"/>
      <c r="Q415" s="214"/>
      <c r="R415" s="214"/>
      <c r="S415" s="214"/>
      <c r="T415" s="215"/>
      <c r="AT415" s="216" t="s">
        <v>134</v>
      </c>
      <c r="AU415" s="216" t="s">
        <v>79</v>
      </c>
      <c r="AV415" s="11" t="s">
        <v>79</v>
      </c>
      <c r="AW415" s="11" t="s">
        <v>33</v>
      </c>
      <c r="AX415" s="11" t="s">
        <v>69</v>
      </c>
      <c r="AY415" s="216" t="s">
        <v>123</v>
      </c>
    </row>
    <row r="416" spans="2:65" s="11" customFormat="1" ht="13.5">
      <c r="B416" s="206"/>
      <c r="C416" s="207"/>
      <c r="D416" s="203" t="s">
        <v>134</v>
      </c>
      <c r="E416" s="208" t="s">
        <v>21</v>
      </c>
      <c r="F416" s="209" t="s">
        <v>591</v>
      </c>
      <c r="G416" s="207"/>
      <c r="H416" s="210">
        <v>6142.3909999999996</v>
      </c>
      <c r="I416" s="211"/>
      <c r="J416" s="207"/>
      <c r="K416" s="207"/>
      <c r="L416" s="212"/>
      <c r="M416" s="213"/>
      <c r="N416" s="214"/>
      <c r="O416" s="214"/>
      <c r="P416" s="214"/>
      <c r="Q416" s="214"/>
      <c r="R416" s="214"/>
      <c r="S416" s="214"/>
      <c r="T416" s="215"/>
      <c r="AT416" s="216" t="s">
        <v>134</v>
      </c>
      <c r="AU416" s="216" t="s">
        <v>79</v>
      </c>
      <c r="AV416" s="11" t="s">
        <v>79</v>
      </c>
      <c r="AW416" s="11" t="s">
        <v>33</v>
      </c>
      <c r="AX416" s="11" t="s">
        <v>69</v>
      </c>
      <c r="AY416" s="216" t="s">
        <v>123</v>
      </c>
    </row>
    <row r="417" spans="2:65" s="11" customFormat="1" ht="13.5">
      <c r="B417" s="206"/>
      <c r="C417" s="207"/>
      <c r="D417" s="203" t="s">
        <v>134</v>
      </c>
      <c r="E417" s="208" t="s">
        <v>21</v>
      </c>
      <c r="F417" s="209" t="s">
        <v>592</v>
      </c>
      <c r="G417" s="207"/>
      <c r="H417" s="210">
        <v>8048.8069999999998</v>
      </c>
      <c r="I417" s="211"/>
      <c r="J417" s="207"/>
      <c r="K417" s="207"/>
      <c r="L417" s="212"/>
      <c r="M417" s="213"/>
      <c r="N417" s="214"/>
      <c r="O417" s="214"/>
      <c r="P417" s="214"/>
      <c r="Q417" s="214"/>
      <c r="R417" s="214"/>
      <c r="S417" s="214"/>
      <c r="T417" s="215"/>
      <c r="AT417" s="216" t="s">
        <v>134</v>
      </c>
      <c r="AU417" s="216" t="s">
        <v>79</v>
      </c>
      <c r="AV417" s="11" t="s">
        <v>79</v>
      </c>
      <c r="AW417" s="11" t="s">
        <v>33</v>
      </c>
      <c r="AX417" s="11" t="s">
        <v>69</v>
      </c>
      <c r="AY417" s="216" t="s">
        <v>123</v>
      </c>
    </row>
    <row r="418" spans="2:65" s="12" customFormat="1" ht="13.5">
      <c r="B418" s="217"/>
      <c r="C418" s="218"/>
      <c r="D418" s="203" t="s">
        <v>134</v>
      </c>
      <c r="E418" s="219" t="s">
        <v>21</v>
      </c>
      <c r="F418" s="220" t="s">
        <v>136</v>
      </c>
      <c r="G418" s="218"/>
      <c r="H418" s="221">
        <v>18980.942999999999</v>
      </c>
      <c r="I418" s="222"/>
      <c r="J418" s="218"/>
      <c r="K418" s="218"/>
      <c r="L418" s="223"/>
      <c r="M418" s="224"/>
      <c r="N418" s="225"/>
      <c r="O418" s="225"/>
      <c r="P418" s="225"/>
      <c r="Q418" s="225"/>
      <c r="R418" s="225"/>
      <c r="S418" s="225"/>
      <c r="T418" s="226"/>
      <c r="AT418" s="227" t="s">
        <v>134</v>
      </c>
      <c r="AU418" s="227" t="s">
        <v>79</v>
      </c>
      <c r="AV418" s="12" t="s">
        <v>130</v>
      </c>
      <c r="AW418" s="12" t="s">
        <v>33</v>
      </c>
      <c r="AX418" s="12" t="s">
        <v>77</v>
      </c>
      <c r="AY418" s="227" t="s">
        <v>123</v>
      </c>
    </row>
    <row r="419" spans="2:65" s="1" customFormat="1" ht="25.5" customHeight="1">
      <c r="B419" s="40"/>
      <c r="C419" s="191" t="s">
        <v>614</v>
      </c>
      <c r="D419" s="191" t="s">
        <v>125</v>
      </c>
      <c r="E419" s="192" t="s">
        <v>615</v>
      </c>
      <c r="F419" s="193" t="s">
        <v>616</v>
      </c>
      <c r="G419" s="194" t="s">
        <v>193</v>
      </c>
      <c r="H419" s="195">
        <v>1040.4369999999999</v>
      </c>
      <c r="I419" s="196"/>
      <c r="J419" s="197">
        <f>ROUND(I419*H419,2)</f>
        <v>0</v>
      </c>
      <c r="K419" s="193" t="s">
        <v>129</v>
      </c>
      <c r="L419" s="60"/>
      <c r="M419" s="198" t="s">
        <v>21</v>
      </c>
      <c r="N419" s="199" t="s">
        <v>40</v>
      </c>
      <c r="O419" s="41"/>
      <c r="P419" s="200">
        <f>O419*H419</f>
        <v>0</v>
      </c>
      <c r="Q419" s="200">
        <v>0</v>
      </c>
      <c r="R419" s="200">
        <f>Q419*H419</f>
        <v>0</v>
      </c>
      <c r="S419" s="200">
        <v>0</v>
      </c>
      <c r="T419" s="201">
        <f>S419*H419</f>
        <v>0</v>
      </c>
      <c r="AR419" s="23" t="s">
        <v>130</v>
      </c>
      <c r="AT419" s="23" t="s">
        <v>125</v>
      </c>
      <c r="AU419" s="23" t="s">
        <v>79</v>
      </c>
      <c r="AY419" s="23" t="s">
        <v>123</v>
      </c>
      <c r="BE419" s="202">
        <f>IF(N419="základní",J419,0)</f>
        <v>0</v>
      </c>
      <c r="BF419" s="202">
        <f>IF(N419="snížená",J419,0)</f>
        <v>0</v>
      </c>
      <c r="BG419" s="202">
        <f>IF(N419="zákl. přenesená",J419,0)</f>
        <v>0</v>
      </c>
      <c r="BH419" s="202">
        <f>IF(N419="sníž. přenesená",J419,0)</f>
        <v>0</v>
      </c>
      <c r="BI419" s="202">
        <f>IF(N419="nulová",J419,0)</f>
        <v>0</v>
      </c>
      <c r="BJ419" s="23" t="s">
        <v>77</v>
      </c>
      <c r="BK419" s="202">
        <f>ROUND(I419*H419,2)</f>
        <v>0</v>
      </c>
      <c r="BL419" s="23" t="s">
        <v>130</v>
      </c>
      <c r="BM419" s="23" t="s">
        <v>617</v>
      </c>
    </row>
    <row r="420" spans="2:65" s="11" customFormat="1" ht="13.5">
      <c r="B420" s="206"/>
      <c r="C420" s="207"/>
      <c r="D420" s="203" t="s">
        <v>134</v>
      </c>
      <c r="E420" s="208" t="s">
        <v>21</v>
      </c>
      <c r="F420" s="209" t="s">
        <v>602</v>
      </c>
      <c r="G420" s="207"/>
      <c r="H420" s="210">
        <v>111.59699999999999</v>
      </c>
      <c r="I420" s="211"/>
      <c r="J420" s="207"/>
      <c r="K420" s="207"/>
      <c r="L420" s="212"/>
      <c r="M420" s="213"/>
      <c r="N420" s="214"/>
      <c r="O420" s="214"/>
      <c r="P420" s="214"/>
      <c r="Q420" s="214"/>
      <c r="R420" s="214"/>
      <c r="S420" s="214"/>
      <c r="T420" s="215"/>
      <c r="AT420" s="216" t="s">
        <v>134</v>
      </c>
      <c r="AU420" s="216" t="s">
        <v>79</v>
      </c>
      <c r="AV420" s="11" t="s">
        <v>79</v>
      </c>
      <c r="AW420" s="11" t="s">
        <v>33</v>
      </c>
      <c r="AX420" s="11" t="s">
        <v>69</v>
      </c>
      <c r="AY420" s="216" t="s">
        <v>123</v>
      </c>
    </row>
    <row r="421" spans="2:65" s="11" customFormat="1" ht="13.5">
      <c r="B421" s="206"/>
      <c r="C421" s="207"/>
      <c r="D421" s="203" t="s">
        <v>134</v>
      </c>
      <c r="E421" s="208" t="s">
        <v>21</v>
      </c>
      <c r="F421" s="209" t="s">
        <v>603</v>
      </c>
      <c r="G421" s="207"/>
      <c r="H421" s="210">
        <v>259.83999999999997</v>
      </c>
      <c r="I421" s="211"/>
      <c r="J421" s="207"/>
      <c r="K421" s="207"/>
      <c r="L421" s="212"/>
      <c r="M421" s="213"/>
      <c r="N421" s="214"/>
      <c r="O421" s="214"/>
      <c r="P421" s="214"/>
      <c r="Q421" s="214"/>
      <c r="R421" s="214"/>
      <c r="S421" s="214"/>
      <c r="T421" s="215"/>
      <c r="AT421" s="216" t="s">
        <v>134</v>
      </c>
      <c r="AU421" s="216" t="s">
        <v>79</v>
      </c>
      <c r="AV421" s="11" t="s">
        <v>79</v>
      </c>
      <c r="AW421" s="11" t="s">
        <v>33</v>
      </c>
      <c r="AX421" s="11" t="s">
        <v>69</v>
      </c>
      <c r="AY421" s="216" t="s">
        <v>123</v>
      </c>
    </row>
    <row r="422" spans="2:65" s="11" customFormat="1" ht="13.5">
      <c r="B422" s="206"/>
      <c r="C422" s="207"/>
      <c r="D422" s="203" t="s">
        <v>134</v>
      </c>
      <c r="E422" s="208" t="s">
        <v>21</v>
      </c>
      <c r="F422" s="209" t="s">
        <v>604</v>
      </c>
      <c r="G422" s="207"/>
      <c r="H422" s="210">
        <v>669</v>
      </c>
      <c r="I422" s="211"/>
      <c r="J422" s="207"/>
      <c r="K422" s="207"/>
      <c r="L422" s="212"/>
      <c r="M422" s="213"/>
      <c r="N422" s="214"/>
      <c r="O422" s="214"/>
      <c r="P422" s="214"/>
      <c r="Q422" s="214"/>
      <c r="R422" s="214"/>
      <c r="S422" s="214"/>
      <c r="T422" s="215"/>
      <c r="AT422" s="216" t="s">
        <v>134</v>
      </c>
      <c r="AU422" s="216" t="s">
        <v>79</v>
      </c>
      <c r="AV422" s="11" t="s">
        <v>79</v>
      </c>
      <c r="AW422" s="11" t="s">
        <v>33</v>
      </c>
      <c r="AX422" s="11" t="s">
        <v>69</v>
      </c>
      <c r="AY422" s="216" t="s">
        <v>123</v>
      </c>
    </row>
    <row r="423" spans="2:65" s="12" customFormat="1" ht="13.5">
      <c r="B423" s="217"/>
      <c r="C423" s="218"/>
      <c r="D423" s="203" t="s">
        <v>134</v>
      </c>
      <c r="E423" s="219" t="s">
        <v>21</v>
      </c>
      <c r="F423" s="220" t="s">
        <v>136</v>
      </c>
      <c r="G423" s="218"/>
      <c r="H423" s="221">
        <v>1040.4369999999999</v>
      </c>
      <c r="I423" s="222"/>
      <c r="J423" s="218"/>
      <c r="K423" s="218"/>
      <c r="L423" s="223"/>
      <c r="M423" s="224"/>
      <c r="N423" s="225"/>
      <c r="O423" s="225"/>
      <c r="P423" s="225"/>
      <c r="Q423" s="225"/>
      <c r="R423" s="225"/>
      <c r="S423" s="225"/>
      <c r="T423" s="226"/>
      <c r="AT423" s="227" t="s">
        <v>134</v>
      </c>
      <c r="AU423" s="227" t="s">
        <v>79</v>
      </c>
      <c r="AV423" s="12" t="s">
        <v>130</v>
      </c>
      <c r="AW423" s="12" t="s">
        <v>33</v>
      </c>
      <c r="AX423" s="12" t="s">
        <v>77</v>
      </c>
      <c r="AY423" s="227" t="s">
        <v>123</v>
      </c>
    </row>
    <row r="424" spans="2:65" s="1" customFormat="1" ht="25.5" customHeight="1">
      <c r="B424" s="40"/>
      <c r="C424" s="191" t="s">
        <v>618</v>
      </c>
      <c r="D424" s="191" t="s">
        <v>125</v>
      </c>
      <c r="E424" s="192" t="s">
        <v>619</v>
      </c>
      <c r="F424" s="193" t="s">
        <v>620</v>
      </c>
      <c r="G424" s="194" t="s">
        <v>193</v>
      </c>
      <c r="H424" s="195">
        <v>6811.3909999999996</v>
      </c>
      <c r="I424" s="196"/>
      <c r="J424" s="197">
        <f>ROUND(I424*H424,2)</f>
        <v>0</v>
      </c>
      <c r="K424" s="193" t="s">
        <v>129</v>
      </c>
      <c r="L424" s="60"/>
      <c r="M424" s="198" t="s">
        <v>21</v>
      </c>
      <c r="N424" s="199" t="s">
        <v>40</v>
      </c>
      <c r="O424" s="41"/>
      <c r="P424" s="200">
        <f>O424*H424</f>
        <v>0</v>
      </c>
      <c r="Q424" s="200">
        <v>0</v>
      </c>
      <c r="R424" s="200">
        <f>Q424*H424</f>
        <v>0</v>
      </c>
      <c r="S424" s="200">
        <v>0</v>
      </c>
      <c r="T424" s="201">
        <f>S424*H424</f>
        <v>0</v>
      </c>
      <c r="AR424" s="23" t="s">
        <v>130</v>
      </c>
      <c r="AT424" s="23" t="s">
        <v>125</v>
      </c>
      <c r="AU424" s="23" t="s">
        <v>79</v>
      </c>
      <c r="AY424" s="23" t="s">
        <v>123</v>
      </c>
      <c r="BE424" s="202">
        <f>IF(N424="základní",J424,0)</f>
        <v>0</v>
      </c>
      <c r="BF424" s="202">
        <f>IF(N424="snížená",J424,0)</f>
        <v>0</v>
      </c>
      <c r="BG424" s="202">
        <f>IF(N424="zákl. přenesená",J424,0)</f>
        <v>0</v>
      </c>
      <c r="BH424" s="202">
        <f>IF(N424="sníž. přenesená",J424,0)</f>
        <v>0</v>
      </c>
      <c r="BI424" s="202">
        <f>IF(N424="nulová",J424,0)</f>
        <v>0</v>
      </c>
      <c r="BJ424" s="23" t="s">
        <v>77</v>
      </c>
      <c r="BK424" s="202">
        <f>ROUND(I424*H424,2)</f>
        <v>0</v>
      </c>
      <c r="BL424" s="23" t="s">
        <v>130</v>
      </c>
      <c r="BM424" s="23" t="s">
        <v>621</v>
      </c>
    </row>
    <row r="425" spans="2:65" s="11" customFormat="1" ht="13.5">
      <c r="B425" s="206"/>
      <c r="C425" s="207"/>
      <c r="D425" s="203" t="s">
        <v>134</v>
      </c>
      <c r="E425" s="208" t="s">
        <v>21</v>
      </c>
      <c r="F425" s="209" t="s">
        <v>622</v>
      </c>
      <c r="G425" s="207"/>
      <c r="H425" s="210">
        <v>6811.3909999999996</v>
      </c>
      <c r="I425" s="211"/>
      <c r="J425" s="207"/>
      <c r="K425" s="207"/>
      <c r="L425" s="212"/>
      <c r="M425" s="213"/>
      <c r="N425" s="214"/>
      <c r="O425" s="214"/>
      <c r="P425" s="214"/>
      <c r="Q425" s="214"/>
      <c r="R425" s="214"/>
      <c r="S425" s="214"/>
      <c r="T425" s="215"/>
      <c r="AT425" s="216" t="s">
        <v>134</v>
      </c>
      <c r="AU425" s="216" t="s">
        <v>79</v>
      </c>
      <c r="AV425" s="11" t="s">
        <v>79</v>
      </c>
      <c r="AW425" s="11" t="s">
        <v>33</v>
      </c>
      <c r="AX425" s="11" t="s">
        <v>69</v>
      </c>
      <c r="AY425" s="216" t="s">
        <v>123</v>
      </c>
    </row>
    <row r="426" spans="2:65" s="12" customFormat="1" ht="13.5">
      <c r="B426" s="217"/>
      <c r="C426" s="218"/>
      <c r="D426" s="203" t="s">
        <v>134</v>
      </c>
      <c r="E426" s="219" t="s">
        <v>21</v>
      </c>
      <c r="F426" s="220" t="s">
        <v>136</v>
      </c>
      <c r="G426" s="218"/>
      <c r="H426" s="221">
        <v>6811.3909999999996</v>
      </c>
      <c r="I426" s="222"/>
      <c r="J426" s="218"/>
      <c r="K426" s="218"/>
      <c r="L426" s="223"/>
      <c r="M426" s="224"/>
      <c r="N426" s="225"/>
      <c r="O426" s="225"/>
      <c r="P426" s="225"/>
      <c r="Q426" s="225"/>
      <c r="R426" s="225"/>
      <c r="S426" s="225"/>
      <c r="T426" s="226"/>
      <c r="AT426" s="227" t="s">
        <v>134</v>
      </c>
      <c r="AU426" s="227" t="s">
        <v>79</v>
      </c>
      <c r="AV426" s="12" t="s">
        <v>130</v>
      </c>
      <c r="AW426" s="12" t="s">
        <v>33</v>
      </c>
      <c r="AX426" s="12" t="s">
        <v>77</v>
      </c>
      <c r="AY426" s="227" t="s">
        <v>123</v>
      </c>
    </row>
    <row r="427" spans="2:65" s="1" customFormat="1" ht="25.5" customHeight="1">
      <c r="B427" s="40"/>
      <c r="C427" s="191" t="s">
        <v>623</v>
      </c>
      <c r="D427" s="191" t="s">
        <v>125</v>
      </c>
      <c r="E427" s="192" t="s">
        <v>624</v>
      </c>
      <c r="F427" s="193" t="s">
        <v>625</v>
      </c>
      <c r="G427" s="194" t="s">
        <v>193</v>
      </c>
      <c r="H427" s="195">
        <v>111.59699999999999</v>
      </c>
      <c r="I427" s="196"/>
      <c r="J427" s="197">
        <f>ROUND(I427*H427,2)</f>
        <v>0</v>
      </c>
      <c r="K427" s="193" t="s">
        <v>129</v>
      </c>
      <c r="L427" s="60"/>
      <c r="M427" s="198" t="s">
        <v>21</v>
      </c>
      <c r="N427" s="199" t="s">
        <v>40</v>
      </c>
      <c r="O427" s="41"/>
      <c r="P427" s="200">
        <f>O427*H427</f>
        <v>0</v>
      </c>
      <c r="Q427" s="200">
        <v>0</v>
      </c>
      <c r="R427" s="200">
        <f>Q427*H427</f>
        <v>0</v>
      </c>
      <c r="S427" s="200">
        <v>0</v>
      </c>
      <c r="T427" s="201">
        <f>S427*H427</f>
        <v>0</v>
      </c>
      <c r="AR427" s="23" t="s">
        <v>130</v>
      </c>
      <c r="AT427" s="23" t="s">
        <v>125</v>
      </c>
      <c r="AU427" s="23" t="s">
        <v>79</v>
      </c>
      <c r="AY427" s="23" t="s">
        <v>123</v>
      </c>
      <c r="BE427" s="202">
        <f>IF(N427="základní",J427,0)</f>
        <v>0</v>
      </c>
      <c r="BF427" s="202">
        <f>IF(N427="snížená",J427,0)</f>
        <v>0</v>
      </c>
      <c r="BG427" s="202">
        <f>IF(N427="zákl. přenesená",J427,0)</f>
        <v>0</v>
      </c>
      <c r="BH427" s="202">
        <f>IF(N427="sníž. přenesená",J427,0)</f>
        <v>0</v>
      </c>
      <c r="BI427" s="202">
        <f>IF(N427="nulová",J427,0)</f>
        <v>0</v>
      </c>
      <c r="BJ427" s="23" t="s">
        <v>77</v>
      </c>
      <c r="BK427" s="202">
        <f>ROUND(I427*H427,2)</f>
        <v>0</v>
      </c>
      <c r="BL427" s="23" t="s">
        <v>130</v>
      </c>
      <c r="BM427" s="23" t="s">
        <v>626</v>
      </c>
    </row>
    <row r="428" spans="2:65" s="11" customFormat="1" ht="13.5">
      <c r="B428" s="206"/>
      <c r="C428" s="207"/>
      <c r="D428" s="203" t="s">
        <v>134</v>
      </c>
      <c r="E428" s="208" t="s">
        <v>21</v>
      </c>
      <c r="F428" s="209" t="s">
        <v>627</v>
      </c>
      <c r="G428" s="207"/>
      <c r="H428" s="210">
        <v>111.59699999999999</v>
      </c>
      <c r="I428" s="211"/>
      <c r="J428" s="207"/>
      <c r="K428" s="207"/>
      <c r="L428" s="212"/>
      <c r="M428" s="213"/>
      <c r="N428" s="214"/>
      <c r="O428" s="214"/>
      <c r="P428" s="214"/>
      <c r="Q428" s="214"/>
      <c r="R428" s="214"/>
      <c r="S428" s="214"/>
      <c r="T428" s="215"/>
      <c r="AT428" s="216" t="s">
        <v>134</v>
      </c>
      <c r="AU428" s="216" t="s">
        <v>79</v>
      </c>
      <c r="AV428" s="11" t="s">
        <v>79</v>
      </c>
      <c r="AW428" s="11" t="s">
        <v>33</v>
      </c>
      <c r="AX428" s="11" t="s">
        <v>69</v>
      </c>
      <c r="AY428" s="216" t="s">
        <v>123</v>
      </c>
    </row>
    <row r="429" spans="2:65" s="12" customFormat="1" ht="13.5">
      <c r="B429" s="217"/>
      <c r="C429" s="218"/>
      <c r="D429" s="203" t="s">
        <v>134</v>
      </c>
      <c r="E429" s="219" t="s">
        <v>21</v>
      </c>
      <c r="F429" s="220" t="s">
        <v>136</v>
      </c>
      <c r="G429" s="218"/>
      <c r="H429" s="221">
        <v>111.59699999999999</v>
      </c>
      <c r="I429" s="222"/>
      <c r="J429" s="218"/>
      <c r="K429" s="218"/>
      <c r="L429" s="223"/>
      <c r="M429" s="224"/>
      <c r="N429" s="225"/>
      <c r="O429" s="225"/>
      <c r="P429" s="225"/>
      <c r="Q429" s="225"/>
      <c r="R429" s="225"/>
      <c r="S429" s="225"/>
      <c r="T429" s="226"/>
      <c r="AT429" s="227" t="s">
        <v>134</v>
      </c>
      <c r="AU429" s="227" t="s">
        <v>79</v>
      </c>
      <c r="AV429" s="12" t="s">
        <v>130</v>
      </c>
      <c r="AW429" s="12" t="s">
        <v>33</v>
      </c>
      <c r="AX429" s="12" t="s">
        <v>77</v>
      </c>
      <c r="AY429" s="227" t="s">
        <v>123</v>
      </c>
    </row>
    <row r="430" spans="2:65" s="1" customFormat="1" ht="25.5" customHeight="1">
      <c r="B430" s="40"/>
      <c r="C430" s="191" t="s">
        <v>628</v>
      </c>
      <c r="D430" s="191" t="s">
        <v>125</v>
      </c>
      <c r="E430" s="192" t="s">
        <v>629</v>
      </c>
      <c r="F430" s="193" t="s">
        <v>625</v>
      </c>
      <c r="G430" s="194" t="s">
        <v>193</v>
      </c>
      <c r="H430" s="195">
        <v>8048.8069999999998</v>
      </c>
      <c r="I430" s="196"/>
      <c r="J430" s="197">
        <f>ROUND(I430*H430,2)</f>
        <v>0</v>
      </c>
      <c r="K430" s="193" t="s">
        <v>21</v>
      </c>
      <c r="L430" s="60"/>
      <c r="M430" s="198" t="s">
        <v>21</v>
      </c>
      <c r="N430" s="199" t="s">
        <v>40</v>
      </c>
      <c r="O430" s="41"/>
      <c r="P430" s="200">
        <f>O430*H430</f>
        <v>0</v>
      </c>
      <c r="Q430" s="200">
        <v>0</v>
      </c>
      <c r="R430" s="200">
        <f>Q430*H430</f>
        <v>0</v>
      </c>
      <c r="S430" s="200">
        <v>0</v>
      </c>
      <c r="T430" s="201">
        <f>S430*H430</f>
        <v>0</v>
      </c>
      <c r="AR430" s="23" t="s">
        <v>130</v>
      </c>
      <c r="AT430" s="23" t="s">
        <v>125</v>
      </c>
      <c r="AU430" s="23" t="s">
        <v>79</v>
      </c>
      <c r="AY430" s="23" t="s">
        <v>123</v>
      </c>
      <c r="BE430" s="202">
        <f>IF(N430="základní",J430,0)</f>
        <v>0</v>
      </c>
      <c r="BF430" s="202">
        <f>IF(N430="snížená",J430,0)</f>
        <v>0</v>
      </c>
      <c r="BG430" s="202">
        <f>IF(N430="zákl. přenesená",J430,0)</f>
        <v>0</v>
      </c>
      <c r="BH430" s="202">
        <f>IF(N430="sníž. přenesená",J430,0)</f>
        <v>0</v>
      </c>
      <c r="BI430" s="202">
        <f>IF(N430="nulová",J430,0)</f>
        <v>0</v>
      </c>
      <c r="BJ430" s="23" t="s">
        <v>77</v>
      </c>
      <c r="BK430" s="202">
        <f>ROUND(I430*H430,2)</f>
        <v>0</v>
      </c>
      <c r="BL430" s="23" t="s">
        <v>130</v>
      </c>
      <c r="BM430" s="23" t="s">
        <v>630</v>
      </c>
    </row>
    <row r="431" spans="2:65" s="11" customFormat="1" ht="13.5">
      <c r="B431" s="206"/>
      <c r="C431" s="207"/>
      <c r="D431" s="203" t="s">
        <v>134</v>
      </c>
      <c r="E431" s="208" t="s">
        <v>21</v>
      </c>
      <c r="F431" s="209" t="s">
        <v>631</v>
      </c>
      <c r="G431" s="207"/>
      <c r="H431" s="210">
        <v>8048.8069999999998</v>
      </c>
      <c r="I431" s="211"/>
      <c r="J431" s="207"/>
      <c r="K431" s="207"/>
      <c r="L431" s="212"/>
      <c r="M431" s="213"/>
      <c r="N431" s="214"/>
      <c r="O431" s="214"/>
      <c r="P431" s="214"/>
      <c r="Q431" s="214"/>
      <c r="R431" s="214"/>
      <c r="S431" s="214"/>
      <c r="T431" s="215"/>
      <c r="AT431" s="216" t="s">
        <v>134</v>
      </c>
      <c r="AU431" s="216" t="s">
        <v>79</v>
      </c>
      <c r="AV431" s="11" t="s">
        <v>79</v>
      </c>
      <c r="AW431" s="11" t="s">
        <v>33</v>
      </c>
      <c r="AX431" s="11" t="s">
        <v>69</v>
      </c>
      <c r="AY431" s="216" t="s">
        <v>123</v>
      </c>
    </row>
    <row r="432" spans="2:65" s="12" customFormat="1" ht="13.5">
      <c r="B432" s="217"/>
      <c r="C432" s="218"/>
      <c r="D432" s="203" t="s">
        <v>134</v>
      </c>
      <c r="E432" s="219" t="s">
        <v>21</v>
      </c>
      <c r="F432" s="220" t="s">
        <v>136</v>
      </c>
      <c r="G432" s="218"/>
      <c r="H432" s="221">
        <v>8048.8069999999998</v>
      </c>
      <c r="I432" s="222"/>
      <c r="J432" s="218"/>
      <c r="K432" s="218"/>
      <c r="L432" s="223"/>
      <c r="M432" s="224"/>
      <c r="N432" s="225"/>
      <c r="O432" s="225"/>
      <c r="P432" s="225"/>
      <c r="Q432" s="225"/>
      <c r="R432" s="225"/>
      <c r="S432" s="225"/>
      <c r="T432" s="226"/>
      <c r="AT432" s="227" t="s">
        <v>134</v>
      </c>
      <c r="AU432" s="227" t="s">
        <v>79</v>
      </c>
      <c r="AV432" s="12" t="s">
        <v>130</v>
      </c>
      <c r="AW432" s="12" t="s">
        <v>33</v>
      </c>
      <c r="AX432" s="12" t="s">
        <v>77</v>
      </c>
      <c r="AY432" s="227" t="s">
        <v>123</v>
      </c>
    </row>
    <row r="433" spans="2:65" s="1" customFormat="1" ht="25.5" customHeight="1">
      <c r="B433" s="40"/>
      <c r="C433" s="191" t="s">
        <v>632</v>
      </c>
      <c r="D433" s="191" t="s">
        <v>125</v>
      </c>
      <c r="E433" s="192" t="s">
        <v>633</v>
      </c>
      <c r="F433" s="193" t="s">
        <v>261</v>
      </c>
      <c r="G433" s="194" t="s">
        <v>193</v>
      </c>
      <c r="H433" s="195">
        <v>4789.7449999999999</v>
      </c>
      <c r="I433" s="196"/>
      <c r="J433" s="197">
        <f>ROUND(I433*H433,2)</f>
        <v>0</v>
      </c>
      <c r="K433" s="193" t="s">
        <v>129</v>
      </c>
      <c r="L433" s="60"/>
      <c r="M433" s="198" t="s">
        <v>21</v>
      </c>
      <c r="N433" s="199" t="s">
        <v>40</v>
      </c>
      <c r="O433" s="41"/>
      <c r="P433" s="200">
        <f>O433*H433</f>
        <v>0</v>
      </c>
      <c r="Q433" s="200">
        <v>0</v>
      </c>
      <c r="R433" s="200">
        <f>Q433*H433</f>
        <v>0</v>
      </c>
      <c r="S433" s="200">
        <v>0</v>
      </c>
      <c r="T433" s="201">
        <f>S433*H433</f>
        <v>0</v>
      </c>
      <c r="AR433" s="23" t="s">
        <v>130</v>
      </c>
      <c r="AT433" s="23" t="s">
        <v>125</v>
      </c>
      <c r="AU433" s="23" t="s">
        <v>79</v>
      </c>
      <c r="AY433" s="23" t="s">
        <v>123</v>
      </c>
      <c r="BE433" s="202">
        <f>IF(N433="základní",J433,0)</f>
        <v>0</v>
      </c>
      <c r="BF433" s="202">
        <f>IF(N433="snížená",J433,0)</f>
        <v>0</v>
      </c>
      <c r="BG433" s="202">
        <f>IF(N433="zákl. přenesená",J433,0)</f>
        <v>0</v>
      </c>
      <c r="BH433" s="202">
        <f>IF(N433="sníž. přenesená",J433,0)</f>
        <v>0</v>
      </c>
      <c r="BI433" s="202">
        <f>IF(N433="nulová",J433,0)</f>
        <v>0</v>
      </c>
      <c r="BJ433" s="23" t="s">
        <v>77</v>
      </c>
      <c r="BK433" s="202">
        <f>ROUND(I433*H433,2)</f>
        <v>0</v>
      </c>
      <c r="BL433" s="23" t="s">
        <v>130</v>
      </c>
      <c r="BM433" s="23" t="s">
        <v>634</v>
      </c>
    </row>
    <row r="434" spans="2:65" s="11" customFormat="1" ht="13.5">
      <c r="B434" s="206"/>
      <c r="C434" s="207"/>
      <c r="D434" s="203" t="s">
        <v>134</v>
      </c>
      <c r="E434" s="208" t="s">
        <v>21</v>
      </c>
      <c r="F434" s="209" t="s">
        <v>590</v>
      </c>
      <c r="G434" s="207"/>
      <c r="H434" s="210">
        <v>4789.7449999999999</v>
      </c>
      <c r="I434" s="211"/>
      <c r="J434" s="207"/>
      <c r="K434" s="207"/>
      <c r="L434" s="212"/>
      <c r="M434" s="213"/>
      <c r="N434" s="214"/>
      <c r="O434" s="214"/>
      <c r="P434" s="214"/>
      <c r="Q434" s="214"/>
      <c r="R434" s="214"/>
      <c r="S434" s="214"/>
      <c r="T434" s="215"/>
      <c r="AT434" s="216" t="s">
        <v>134</v>
      </c>
      <c r="AU434" s="216" t="s">
        <v>79</v>
      </c>
      <c r="AV434" s="11" t="s">
        <v>79</v>
      </c>
      <c r="AW434" s="11" t="s">
        <v>33</v>
      </c>
      <c r="AX434" s="11" t="s">
        <v>69</v>
      </c>
      <c r="AY434" s="216" t="s">
        <v>123</v>
      </c>
    </row>
    <row r="435" spans="2:65" s="12" customFormat="1" ht="13.5">
      <c r="B435" s="217"/>
      <c r="C435" s="218"/>
      <c r="D435" s="203" t="s">
        <v>134</v>
      </c>
      <c r="E435" s="219" t="s">
        <v>21</v>
      </c>
      <c r="F435" s="220" t="s">
        <v>136</v>
      </c>
      <c r="G435" s="218"/>
      <c r="H435" s="221">
        <v>4789.7449999999999</v>
      </c>
      <c r="I435" s="222"/>
      <c r="J435" s="218"/>
      <c r="K435" s="218"/>
      <c r="L435" s="223"/>
      <c r="M435" s="224"/>
      <c r="N435" s="225"/>
      <c r="O435" s="225"/>
      <c r="P435" s="225"/>
      <c r="Q435" s="225"/>
      <c r="R435" s="225"/>
      <c r="S435" s="225"/>
      <c r="T435" s="226"/>
      <c r="AT435" s="227" t="s">
        <v>134</v>
      </c>
      <c r="AU435" s="227" t="s">
        <v>79</v>
      </c>
      <c r="AV435" s="12" t="s">
        <v>130</v>
      </c>
      <c r="AW435" s="12" t="s">
        <v>33</v>
      </c>
      <c r="AX435" s="12" t="s">
        <v>77</v>
      </c>
      <c r="AY435" s="227" t="s">
        <v>123</v>
      </c>
    </row>
    <row r="436" spans="2:65" s="10" customFormat="1" ht="29.85" customHeight="1">
      <c r="B436" s="175"/>
      <c r="C436" s="176"/>
      <c r="D436" s="177" t="s">
        <v>68</v>
      </c>
      <c r="E436" s="189" t="s">
        <v>635</v>
      </c>
      <c r="F436" s="189" t="s">
        <v>636</v>
      </c>
      <c r="G436" s="176"/>
      <c r="H436" s="176"/>
      <c r="I436" s="179"/>
      <c r="J436" s="190">
        <f>BK436</f>
        <v>0</v>
      </c>
      <c r="K436" s="176"/>
      <c r="L436" s="181"/>
      <c r="M436" s="182"/>
      <c r="N436" s="183"/>
      <c r="O436" s="183"/>
      <c r="P436" s="184">
        <f>P437</f>
        <v>0</v>
      </c>
      <c r="Q436" s="183"/>
      <c r="R436" s="184">
        <f>R437</f>
        <v>0</v>
      </c>
      <c r="S436" s="183"/>
      <c r="T436" s="185">
        <f>T437</f>
        <v>0</v>
      </c>
      <c r="AR436" s="186" t="s">
        <v>77</v>
      </c>
      <c r="AT436" s="187" t="s">
        <v>68</v>
      </c>
      <c r="AU436" s="187" t="s">
        <v>77</v>
      </c>
      <c r="AY436" s="186" t="s">
        <v>123</v>
      </c>
      <c r="BK436" s="188">
        <f>BK437</f>
        <v>0</v>
      </c>
    </row>
    <row r="437" spans="2:65" s="1" customFormat="1" ht="25.5" customHeight="1">
      <c r="B437" s="40"/>
      <c r="C437" s="191" t="s">
        <v>637</v>
      </c>
      <c r="D437" s="191" t="s">
        <v>125</v>
      </c>
      <c r="E437" s="192" t="s">
        <v>638</v>
      </c>
      <c r="F437" s="193" t="s">
        <v>639</v>
      </c>
      <c r="G437" s="194" t="s">
        <v>193</v>
      </c>
      <c r="H437" s="195">
        <v>20145.303</v>
      </c>
      <c r="I437" s="196"/>
      <c r="J437" s="197">
        <f>ROUND(I437*H437,2)</f>
        <v>0</v>
      </c>
      <c r="K437" s="193" t="s">
        <v>129</v>
      </c>
      <c r="L437" s="60"/>
      <c r="M437" s="198" t="s">
        <v>21</v>
      </c>
      <c r="N437" s="248" t="s">
        <v>40</v>
      </c>
      <c r="O437" s="249"/>
      <c r="P437" s="250">
        <f>O437*H437</f>
        <v>0</v>
      </c>
      <c r="Q437" s="250">
        <v>0</v>
      </c>
      <c r="R437" s="250">
        <f>Q437*H437</f>
        <v>0</v>
      </c>
      <c r="S437" s="250">
        <v>0</v>
      </c>
      <c r="T437" s="251">
        <f>S437*H437</f>
        <v>0</v>
      </c>
      <c r="AR437" s="23" t="s">
        <v>130</v>
      </c>
      <c r="AT437" s="23" t="s">
        <v>125</v>
      </c>
      <c r="AU437" s="23" t="s">
        <v>79</v>
      </c>
      <c r="AY437" s="23" t="s">
        <v>123</v>
      </c>
      <c r="BE437" s="202">
        <f>IF(N437="základní",J437,0)</f>
        <v>0</v>
      </c>
      <c r="BF437" s="202">
        <f>IF(N437="snížená",J437,0)</f>
        <v>0</v>
      </c>
      <c r="BG437" s="202">
        <f>IF(N437="zákl. přenesená",J437,0)</f>
        <v>0</v>
      </c>
      <c r="BH437" s="202">
        <f>IF(N437="sníž. přenesená",J437,0)</f>
        <v>0</v>
      </c>
      <c r="BI437" s="202">
        <f>IF(N437="nulová",J437,0)</f>
        <v>0</v>
      </c>
      <c r="BJ437" s="23" t="s">
        <v>77</v>
      </c>
      <c r="BK437" s="202">
        <f>ROUND(I437*H437,2)</f>
        <v>0</v>
      </c>
      <c r="BL437" s="23" t="s">
        <v>130</v>
      </c>
      <c r="BM437" s="23" t="s">
        <v>640</v>
      </c>
    </row>
    <row r="438" spans="2:65" s="1" customFormat="1" ht="6.95" customHeight="1">
      <c r="B438" s="55"/>
      <c r="C438" s="56"/>
      <c r="D438" s="56"/>
      <c r="E438" s="56"/>
      <c r="F438" s="56"/>
      <c r="G438" s="56"/>
      <c r="H438" s="56"/>
      <c r="I438" s="138"/>
      <c r="J438" s="56"/>
      <c r="K438" s="56"/>
      <c r="L438" s="60"/>
    </row>
  </sheetData>
  <sheetProtection algorithmName="SHA-512" hashValue="IDfO4mBu9AnCukgSWW29inFcB2rbpwKsK2GnOucC7BKwCkqaBkfMkz9GQ4jSLRbwrCb0ucPHnJSXbAK1KQRo2Q==" saltValue="ly9zYH0vgVQlFUOQhNsf4zDNkreOQwPd64ox22Ck6WBSMXqqAffNOvMOCdMveK/01dsoibkZObkW8kKUYSRLbw==" spinCount="100000" sheet="1" objects="1" scenarios="1" formatColumns="0" formatRows="0" autoFilter="0"/>
  <autoFilter ref="C83:K437"/>
  <mergeCells count="10">
    <mergeCell ref="J51:J52"/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8"/>
  <sheetViews>
    <sheetView showGridLines="0" workbookViewId="0">
      <pane ySplit="1" topLeftCell="A2" activePane="bottomLeft" state="frozen"/>
      <selection pane="bottomLeft"/>
    </sheetView>
  </sheetViews>
  <sheetFormatPr defaultRowHeight="12.7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86</v>
      </c>
      <c r="G1" s="378" t="s">
        <v>87</v>
      </c>
      <c r="H1" s="378"/>
      <c r="I1" s="114"/>
      <c r="J1" s="113" t="s">
        <v>88</v>
      </c>
      <c r="K1" s="112" t="s">
        <v>89</v>
      </c>
      <c r="L1" s="113" t="s">
        <v>90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3" t="s">
        <v>82</v>
      </c>
    </row>
    <row r="3" spans="1:70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79</v>
      </c>
    </row>
    <row r="4" spans="1:70" ht="36.950000000000003" customHeight="1">
      <c r="B4" s="27"/>
      <c r="C4" s="28"/>
      <c r="D4" s="29" t="s">
        <v>91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1:70" ht="1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1:70" ht="16.5" customHeight="1">
      <c r="B7" s="27"/>
      <c r="C7" s="28"/>
      <c r="D7" s="28"/>
      <c r="E7" s="370" t="str">
        <f>'Rekapitulace stavby'!K6</f>
        <v>ŠTĚRBOHOLSKÁ spojka (G), Praha 15, č. akce 999167</v>
      </c>
      <c r="F7" s="371"/>
      <c r="G7" s="371"/>
      <c r="H7" s="371"/>
      <c r="I7" s="116"/>
      <c r="J7" s="28"/>
      <c r="K7" s="30"/>
    </row>
    <row r="8" spans="1:70" s="1" customFormat="1" ht="15">
      <c r="B8" s="40"/>
      <c r="C8" s="41"/>
      <c r="D8" s="36" t="s">
        <v>92</v>
      </c>
      <c r="E8" s="41"/>
      <c r="F8" s="41"/>
      <c r="G8" s="41"/>
      <c r="H8" s="41"/>
      <c r="I8" s="117"/>
      <c r="J8" s="41"/>
      <c r="K8" s="44"/>
    </row>
    <row r="9" spans="1:70" s="1" customFormat="1" ht="36.950000000000003" customHeight="1">
      <c r="B9" s="40"/>
      <c r="C9" s="41"/>
      <c r="D9" s="41"/>
      <c r="E9" s="372" t="s">
        <v>641</v>
      </c>
      <c r="F9" s="373"/>
      <c r="G9" s="373"/>
      <c r="H9" s="373"/>
      <c r="I9" s="117"/>
      <c r="J9" s="41"/>
      <c r="K9" s="44"/>
    </row>
    <row r="10" spans="1:70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8. 8. 2018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tr">
        <f>IF('Rekapitulace stavby'!AN10="","",'Rekapitulace stavby'!AN10)</f>
        <v/>
      </c>
      <c r="K14" s="44"/>
    </row>
    <row r="15" spans="1:70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8" t="s">
        <v>29</v>
      </c>
      <c r="J15" s="34" t="str">
        <f>IF('Rekapitulace stavby'!AN11="","",'Rekapitulace stavby'!AN11)</f>
        <v/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18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8" t="s">
        <v>29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34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39" t="s">
        <v>21</v>
      </c>
      <c r="F24" s="339"/>
      <c r="G24" s="339"/>
      <c r="H24" s="339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35</v>
      </c>
      <c r="E27" s="41"/>
      <c r="F27" s="41"/>
      <c r="G27" s="41"/>
      <c r="H27" s="41"/>
      <c r="I27" s="117"/>
      <c r="J27" s="127">
        <f>ROUND(J82,2)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37</v>
      </c>
      <c r="G29" s="41"/>
      <c r="H29" s="41"/>
      <c r="I29" s="128" t="s">
        <v>36</v>
      </c>
      <c r="J29" s="45" t="s">
        <v>38</v>
      </c>
      <c r="K29" s="44"/>
    </row>
    <row r="30" spans="2:11" s="1" customFormat="1" ht="14.45" customHeight="1">
      <c r="B30" s="40"/>
      <c r="C30" s="41"/>
      <c r="D30" s="48" t="s">
        <v>39</v>
      </c>
      <c r="E30" s="48" t="s">
        <v>40</v>
      </c>
      <c r="F30" s="129">
        <f>ROUND(SUM(BE82:BE97), 2)</f>
        <v>0</v>
      </c>
      <c r="G30" s="41"/>
      <c r="H30" s="41"/>
      <c r="I30" s="130">
        <v>0.21</v>
      </c>
      <c r="J30" s="129">
        <f>ROUND(ROUND((SUM(BE82:BE97)),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41</v>
      </c>
      <c r="F31" s="129">
        <f>ROUND(SUM(BF82:BF97), 2)</f>
        <v>0</v>
      </c>
      <c r="G31" s="41"/>
      <c r="H31" s="41"/>
      <c r="I31" s="130">
        <v>0.15</v>
      </c>
      <c r="J31" s="129">
        <f>ROUND(ROUND((SUM(BF82:BF97)),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42</v>
      </c>
      <c r="F32" s="129">
        <f>ROUND(SUM(BG82:BG97),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43</v>
      </c>
      <c r="F33" s="129">
        <f>ROUND(SUM(BH82:BH97),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44</v>
      </c>
      <c r="F34" s="129">
        <f>ROUND(SUM(BI82:BI97),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45</v>
      </c>
      <c r="E36" s="78"/>
      <c r="F36" s="78"/>
      <c r="G36" s="133" t="s">
        <v>46</v>
      </c>
      <c r="H36" s="134" t="s">
        <v>47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>
      <c r="B42" s="40"/>
      <c r="C42" s="29" t="s">
        <v>94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0" t="str">
        <f>E7</f>
        <v>ŠTĚRBOHOLSKÁ spojka (G), Praha 15, č. akce 999167</v>
      </c>
      <c r="F45" s="371"/>
      <c r="G45" s="371"/>
      <c r="H45" s="371"/>
      <c r="I45" s="117"/>
      <c r="J45" s="41"/>
      <c r="K45" s="44"/>
    </row>
    <row r="46" spans="2:11" s="1" customFormat="1" ht="14.45" customHeight="1">
      <c r="B46" s="40"/>
      <c r="C46" s="36" t="s">
        <v>92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72" t="str">
        <f>E9</f>
        <v>VRN - VRN - Všeobecné práce a položky</v>
      </c>
      <c r="F47" s="373"/>
      <c r="G47" s="373"/>
      <c r="H47" s="373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18" t="s">
        <v>25</v>
      </c>
      <c r="J49" s="119" t="str">
        <f>IF(J12="","",J12)</f>
        <v>8. 8. 2018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 ht="1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8" t="s">
        <v>32</v>
      </c>
      <c r="J51" s="339" t="str">
        <f>E21</f>
        <v xml:space="preserve"> </v>
      </c>
      <c r="K51" s="44"/>
    </row>
    <row r="52" spans="2:47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17"/>
      <c r="J52" s="374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>
      <c r="B54" s="40"/>
      <c r="C54" s="143" t="s">
        <v>95</v>
      </c>
      <c r="D54" s="131"/>
      <c r="E54" s="131"/>
      <c r="F54" s="131"/>
      <c r="G54" s="131"/>
      <c r="H54" s="131"/>
      <c r="I54" s="144"/>
      <c r="J54" s="145" t="s">
        <v>96</v>
      </c>
      <c r="K54" s="146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97</v>
      </c>
      <c r="D56" s="41"/>
      <c r="E56" s="41"/>
      <c r="F56" s="41"/>
      <c r="G56" s="41"/>
      <c r="H56" s="41"/>
      <c r="I56" s="117"/>
      <c r="J56" s="127">
        <f>J82</f>
        <v>0</v>
      </c>
      <c r="K56" s="44"/>
      <c r="AU56" s="23" t="s">
        <v>98</v>
      </c>
    </row>
    <row r="57" spans="2:47" s="7" customFormat="1" ht="24.95" customHeight="1">
      <c r="B57" s="148"/>
      <c r="C57" s="149"/>
      <c r="D57" s="150" t="s">
        <v>642</v>
      </c>
      <c r="E57" s="151"/>
      <c r="F57" s="151"/>
      <c r="G57" s="151"/>
      <c r="H57" s="151"/>
      <c r="I57" s="152"/>
      <c r="J57" s="153">
        <f>J83</f>
        <v>0</v>
      </c>
      <c r="K57" s="154"/>
    </row>
    <row r="58" spans="2:47" s="8" customFormat="1" ht="19.899999999999999" customHeight="1">
      <c r="B58" s="155"/>
      <c r="C58" s="156"/>
      <c r="D58" s="157" t="s">
        <v>643</v>
      </c>
      <c r="E58" s="158"/>
      <c r="F58" s="158"/>
      <c r="G58" s="158"/>
      <c r="H58" s="158"/>
      <c r="I58" s="159"/>
      <c r="J58" s="160">
        <f>J84</f>
        <v>0</v>
      </c>
      <c r="K58" s="161"/>
    </row>
    <row r="59" spans="2:47" s="8" customFormat="1" ht="19.899999999999999" customHeight="1">
      <c r="B59" s="155"/>
      <c r="C59" s="156"/>
      <c r="D59" s="157" t="s">
        <v>644</v>
      </c>
      <c r="E59" s="158"/>
      <c r="F59" s="158"/>
      <c r="G59" s="158"/>
      <c r="H59" s="158"/>
      <c r="I59" s="159"/>
      <c r="J59" s="160">
        <f>J90</f>
        <v>0</v>
      </c>
      <c r="K59" s="161"/>
    </row>
    <row r="60" spans="2:47" s="8" customFormat="1" ht="19.899999999999999" customHeight="1">
      <c r="B60" s="155"/>
      <c r="C60" s="156"/>
      <c r="D60" s="157" t="s">
        <v>645</v>
      </c>
      <c r="E60" s="158"/>
      <c r="F60" s="158"/>
      <c r="G60" s="158"/>
      <c r="H60" s="158"/>
      <c r="I60" s="159"/>
      <c r="J60" s="160">
        <f>J92</f>
        <v>0</v>
      </c>
      <c r="K60" s="161"/>
    </row>
    <row r="61" spans="2:47" s="8" customFormat="1" ht="19.899999999999999" customHeight="1">
      <c r="B61" s="155"/>
      <c r="C61" s="156"/>
      <c r="D61" s="157" t="s">
        <v>646</v>
      </c>
      <c r="E61" s="158"/>
      <c r="F61" s="158"/>
      <c r="G61" s="158"/>
      <c r="H61" s="158"/>
      <c r="I61" s="159"/>
      <c r="J61" s="160">
        <f>J94</f>
        <v>0</v>
      </c>
      <c r="K61" s="161"/>
    </row>
    <row r="62" spans="2:47" s="8" customFormat="1" ht="19.899999999999999" customHeight="1">
      <c r="B62" s="155"/>
      <c r="C62" s="156"/>
      <c r="D62" s="157" t="s">
        <v>647</v>
      </c>
      <c r="E62" s="158"/>
      <c r="F62" s="158"/>
      <c r="G62" s="158"/>
      <c r="H62" s="158"/>
      <c r="I62" s="159"/>
      <c r="J62" s="160">
        <f>J96</f>
        <v>0</v>
      </c>
      <c r="K62" s="161"/>
    </row>
    <row r="63" spans="2:47" s="1" customFormat="1" ht="21.75" customHeight="1">
      <c r="B63" s="40"/>
      <c r="C63" s="41"/>
      <c r="D63" s="41"/>
      <c r="E63" s="41"/>
      <c r="F63" s="41"/>
      <c r="G63" s="41"/>
      <c r="H63" s="41"/>
      <c r="I63" s="117"/>
      <c r="J63" s="41"/>
      <c r="K63" s="44"/>
    </row>
    <row r="64" spans="2:47" s="1" customFormat="1" ht="6.95" customHeight="1">
      <c r="B64" s="55"/>
      <c r="C64" s="56"/>
      <c r="D64" s="56"/>
      <c r="E64" s="56"/>
      <c r="F64" s="56"/>
      <c r="G64" s="56"/>
      <c r="H64" s="56"/>
      <c r="I64" s="138"/>
      <c r="J64" s="56"/>
      <c r="K64" s="57"/>
    </row>
    <row r="68" spans="2:12" s="1" customFormat="1" ht="6.95" customHeight="1">
      <c r="B68" s="58"/>
      <c r="C68" s="59"/>
      <c r="D68" s="59"/>
      <c r="E68" s="59"/>
      <c r="F68" s="59"/>
      <c r="G68" s="59"/>
      <c r="H68" s="59"/>
      <c r="I68" s="141"/>
      <c r="J68" s="59"/>
      <c r="K68" s="59"/>
      <c r="L68" s="60"/>
    </row>
    <row r="69" spans="2:12" s="1" customFormat="1" ht="36.950000000000003" customHeight="1">
      <c r="B69" s="40"/>
      <c r="C69" s="61" t="s">
        <v>107</v>
      </c>
      <c r="D69" s="62"/>
      <c r="E69" s="62"/>
      <c r="F69" s="62"/>
      <c r="G69" s="62"/>
      <c r="H69" s="62"/>
      <c r="I69" s="162"/>
      <c r="J69" s="62"/>
      <c r="K69" s="62"/>
      <c r="L69" s="60"/>
    </row>
    <row r="70" spans="2:12" s="1" customFormat="1" ht="6.95" customHeight="1">
      <c r="B70" s="40"/>
      <c r="C70" s="62"/>
      <c r="D70" s="62"/>
      <c r="E70" s="62"/>
      <c r="F70" s="62"/>
      <c r="G70" s="62"/>
      <c r="H70" s="62"/>
      <c r="I70" s="162"/>
      <c r="J70" s="62"/>
      <c r="K70" s="62"/>
      <c r="L70" s="60"/>
    </row>
    <row r="71" spans="2:12" s="1" customFormat="1" ht="14.45" customHeight="1">
      <c r="B71" s="40"/>
      <c r="C71" s="64" t="s">
        <v>18</v>
      </c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16.5" customHeight="1">
      <c r="B72" s="40"/>
      <c r="C72" s="62"/>
      <c r="D72" s="62"/>
      <c r="E72" s="375" t="str">
        <f>E7</f>
        <v>ŠTĚRBOHOLSKÁ spojka (G), Praha 15, č. akce 999167</v>
      </c>
      <c r="F72" s="376"/>
      <c r="G72" s="376"/>
      <c r="H72" s="376"/>
      <c r="I72" s="162"/>
      <c r="J72" s="62"/>
      <c r="K72" s="62"/>
      <c r="L72" s="60"/>
    </row>
    <row r="73" spans="2:12" s="1" customFormat="1" ht="14.45" customHeight="1">
      <c r="B73" s="40"/>
      <c r="C73" s="64" t="s">
        <v>92</v>
      </c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7.25" customHeight="1">
      <c r="B74" s="40"/>
      <c r="C74" s="62"/>
      <c r="D74" s="62"/>
      <c r="E74" s="350" t="str">
        <f>E9</f>
        <v>VRN - VRN - Všeobecné práce a položky</v>
      </c>
      <c r="F74" s="377"/>
      <c r="G74" s="377"/>
      <c r="H74" s="377"/>
      <c r="I74" s="162"/>
      <c r="J74" s="62"/>
      <c r="K74" s="62"/>
      <c r="L74" s="60"/>
    </row>
    <row r="75" spans="2:12" s="1" customFormat="1" ht="6.95" customHeight="1">
      <c r="B75" s="40"/>
      <c r="C75" s="62"/>
      <c r="D75" s="62"/>
      <c r="E75" s="62"/>
      <c r="F75" s="62"/>
      <c r="G75" s="62"/>
      <c r="H75" s="62"/>
      <c r="I75" s="162"/>
      <c r="J75" s="62"/>
      <c r="K75" s="62"/>
      <c r="L75" s="60"/>
    </row>
    <row r="76" spans="2:12" s="1" customFormat="1" ht="18" customHeight="1">
      <c r="B76" s="40"/>
      <c r="C76" s="64" t="s">
        <v>23</v>
      </c>
      <c r="D76" s="62"/>
      <c r="E76" s="62"/>
      <c r="F76" s="163" t="str">
        <f>F12</f>
        <v xml:space="preserve"> </v>
      </c>
      <c r="G76" s="62"/>
      <c r="H76" s="62"/>
      <c r="I76" s="164" t="s">
        <v>25</v>
      </c>
      <c r="J76" s="72" t="str">
        <f>IF(J12="","",J12)</f>
        <v>8. 8. 2018</v>
      </c>
      <c r="K76" s="62"/>
      <c r="L76" s="60"/>
    </row>
    <row r="77" spans="2:12" s="1" customFormat="1" ht="6.95" customHeight="1">
      <c r="B77" s="40"/>
      <c r="C77" s="62"/>
      <c r="D77" s="62"/>
      <c r="E77" s="62"/>
      <c r="F77" s="62"/>
      <c r="G77" s="62"/>
      <c r="H77" s="62"/>
      <c r="I77" s="162"/>
      <c r="J77" s="62"/>
      <c r="K77" s="62"/>
      <c r="L77" s="60"/>
    </row>
    <row r="78" spans="2:12" s="1" customFormat="1" ht="15">
      <c r="B78" s="40"/>
      <c r="C78" s="64" t="s">
        <v>27</v>
      </c>
      <c r="D78" s="62"/>
      <c r="E78" s="62"/>
      <c r="F78" s="163" t="str">
        <f>E15</f>
        <v xml:space="preserve"> </v>
      </c>
      <c r="G78" s="62"/>
      <c r="H78" s="62"/>
      <c r="I78" s="164" t="s">
        <v>32</v>
      </c>
      <c r="J78" s="163" t="str">
        <f>E21</f>
        <v xml:space="preserve"> </v>
      </c>
      <c r="K78" s="62"/>
      <c r="L78" s="60"/>
    </row>
    <row r="79" spans="2:12" s="1" customFormat="1" ht="14.45" customHeight="1">
      <c r="B79" s="40"/>
      <c r="C79" s="64" t="s">
        <v>30</v>
      </c>
      <c r="D79" s="62"/>
      <c r="E79" s="62"/>
      <c r="F79" s="163" t="str">
        <f>IF(E18="","",E18)</f>
        <v/>
      </c>
      <c r="G79" s="62"/>
      <c r="H79" s="62"/>
      <c r="I79" s="162"/>
      <c r="J79" s="62"/>
      <c r="K79" s="62"/>
      <c r="L79" s="60"/>
    </row>
    <row r="80" spans="2:12" s="1" customFormat="1" ht="10.35" customHeight="1">
      <c r="B80" s="40"/>
      <c r="C80" s="62"/>
      <c r="D80" s="62"/>
      <c r="E80" s="62"/>
      <c r="F80" s="62"/>
      <c r="G80" s="62"/>
      <c r="H80" s="62"/>
      <c r="I80" s="162"/>
      <c r="J80" s="62"/>
      <c r="K80" s="62"/>
      <c r="L80" s="60"/>
    </row>
    <row r="81" spans="2:65" s="9" customFormat="1" ht="29.25" customHeight="1">
      <c r="B81" s="165"/>
      <c r="C81" s="166" t="s">
        <v>108</v>
      </c>
      <c r="D81" s="167" t="s">
        <v>54</v>
      </c>
      <c r="E81" s="167" t="s">
        <v>50</v>
      </c>
      <c r="F81" s="167" t="s">
        <v>109</v>
      </c>
      <c r="G81" s="167" t="s">
        <v>110</v>
      </c>
      <c r="H81" s="167" t="s">
        <v>111</v>
      </c>
      <c r="I81" s="168" t="s">
        <v>112</v>
      </c>
      <c r="J81" s="167" t="s">
        <v>96</v>
      </c>
      <c r="K81" s="169" t="s">
        <v>113</v>
      </c>
      <c r="L81" s="170"/>
      <c r="M81" s="80" t="s">
        <v>114</v>
      </c>
      <c r="N81" s="81" t="s">
        <v>39</v>
      </c>
      <c r="O81" s="81" t="s">
        <v>115</v>
      </c>
      <c r="P81" s="81" t="s">
        <v>116</v>
      </c>
      <c r="Q81" s="81" t="s">
        <v>117</v>
      </c>
      <c r="R81" s="81" t="s">
        <v>118</v>
      </c>
      <c r="S81" s="81" t="s">
        <v>119</v>
      </c>
      <c r="T81" s="82" t="s">
        <v>120</v>
      </c>
    </row>
    <row r="82" spans="2:65" s="1" customFormat="1" ht="29.25" customHeight="1">
      <c r="B82" s="40"/>
      <c r="C82" s="86" t="s">
        <v>97</v>
      </c>
      <c r="D82" s="62"/>
      <c r="E82" s="62"/>
      <c r="F82" s="62"/>
      <c r="G82" s="62"/>
      <c r="H82" s="62"/>
      <c r="I82" s="162"/>
      <c r="J82" s="171">
        <f>BK82</f>
        <v>0</v>
      </c>
      <c r="K82" s="62"/>
      <c r="L82" s="60"/>
      <c r="M82" s="83"/>
      <c r="N82" s="84"/>
      <c r="O82" s="84"/>
      <c r="P82" s="172">
        <f>P83</f>
        <v>0</v>
      </c>
      <c r="Q82" s="84"/>
      <c r="R82" s="172">
        <f>R83</f>
        <v>0</v>
      </c>
      <c r="S82" s="84"/>
      <c r="T82" s="173">
        <f>T83</f>
        <v>0</v>
      </c>
      <c r="AT82" s="23" t="s">
        <v>68</v>
      </c>
      <c r="AU82" s="23" t="s">
        <v>98</v>
      </c>
      <c r="BK82" s="174">
        <f>BK83</f>
        <v>0</v>
      </c>
    </row>
    <row r="83" spans="2:65" s="10" customFormat="1" ht="37.35" customHeight="1">
      <c r="B83" s="175"/>
      <c r="C83" s="176"/>
      <c r="D83" s="177" t="s">
        <v>68</v>
      </c>
      <c r="E83" s="178" t="s">
        <v>80</v>
      </c>
      <c r="F83" s="178" t="s">
        <v>648</v>
      </c>
      <c r="G83" s="176"/>
      <c r="H83" s="176"/>
      <c r="I83" s="179"/>
      <c r="J83" s="180">
        <f>BK83</f>
        <v>0</v>
      </c>
      <c r="K83" s="176"/>
      <c r="L83" s="181"/>
      <c r="M83" s="182"/>
      <c r="N83" s="183"/>
      <c r="O83" s="183"/>
      <c r="P83" s="184">
        <f>P84+P90+P92+P94+P96</f>
        <v>0</v>
      </c>
      <c r="Q83" s="183"/>
      <c r="R83" s="184">
        <f>R84+R90+R92+R94+R96</f>
        <v>0</v>
      </c>
      <c r="S83" s="183"/>
      <c r="T83" s="185">
        <f>T84+T90+T92+T94+T96</f>
        <v>0</v>
      </c>
      <c r="AR83" s="186" t="s">
        <v>152</v>
      </c>
      <c r="AT83" s="187" t="s">
        <v>68</v>
      </c>
      <c r="AU83" s="187" t="s">
        <v>69</v>
      </c>
      <c r="AY83" s="186" t="s">
        <v>123</v>
      </c>
      <c r="BK83" s="188">
        <f>BK84+BK90+BK92+BK94+BK96</f>
        <v>0</v>
      </c>
    </row>
    <row r="84" spans="2:65" s="10" customFormat="1" ht="19.899999999999999" customHeight="1">
      <c r="B84" s="175"/>
      <c r="C84" s="176"/>
      <c r="D84" s="177" t="s">
        <v>68</v>
      </c>
      <c r="E84" s="189" t="s">
        <v>649</v>
      </c>
      <c r="F84" s="189" t="s">
        <v>650</v>
      </c>
      <c r="G84" s="176"/>
      <c r="H84" s="176"/>
      <c r="I84" s="179"/>
      <c r="J84" s="190">
        <f>BK84</f>
        <v>0</v>
      </c>
      <c r="K84" s="176"/>
      <c r="L84" s="181"/>
      <c r="M84" s="182"/>
      <c r="N84" s="183"/>
      <c r="O84" s="183"/>
      <c r="P84" s="184">
        <f>SUM(P85:P89)</f>
        <v>0</v>
      </c>
      <c r="Q84" s="183"/>
      <c r="R84" s="184">
        <f>SUM(R85:R89)</f>
        <v>0</v>
      </c>
      <c r="S84" s="183"/>
      <c r="T84" s="185">
        <f>SUM(T85:T89)</f>
        <v>0</v>
      </c>
      <c r="AR84" s="186" t="s">
        <v>152</v>
      </c>
      <c r="AT84" s="187" t="s">
        <v>68</v>
      </c>
      <c r="AU84" s="187" t="s">
        <v>77</v>
      </c>
      <c r="AY84" s="186" t="s">
        <v>123</v>
      </c>
      <c r="BK84" s="188">
        <f>SUM(BK85:BK89)</f>
        <v>0</v>
      </c>
    </row>
    <row r="85" spans="2:65" s="1" customFormat="1" ht="16.5" customHeight="1">
      <c r="B85" s="40"/>
      <c r="C85" s="191" t="s">
        <v>77</v>
      </c>
      <c r="D85" s="191" t="s">
        <v>125</v>
      </c>
      <c r="E85" s="192" t="s">
        <v>651</v>
      </c>
      <c r="F85" s="193" t="s">
        <v>652</v>
      </c>
      <c r="G85" s="194" t="s">
        <v>653</v>
      </c>
      <c r="H85" s="195">
        <v>1</v>
      </c>
      <c r="I85" s="196"/>
      <c r="J85" s="197">
        <f>ROUND(I85*H85,2)</f>
        <v>0</v>
      </c>
      <c r="K85" s="193" t="s">
        <v>129</v>
      </c>
      <c r="L85" s="60"/>
      <c r="M85" s="198" t="s">
        <v>21</v>
      </c>
      <c r="N85" s="199" t="s">
        <v>40</v>
      </c>
      <c r="O85" s="41"/>
      <c r="P85" s="200">
        <f>O85*H85</f>
        <v>0</v>
      </c>
      <c r="Q85" s="200">
        <v>0</v>
      </c>
      <c r="R85" s="200">
        <f>Q85*H85</f>
        <v>0</v>
      </c>
      <c r="S85" s="200">
        <v>0</v>
      </c>
      <c r="T85" s="201">
        <f>S85*H85</f>
        <v>0</v>
      </c>
      <c r="AR85" s="23" t="s">
        <v>654</v>
      </c>
      <c r="AT85" s="23" t="s">
        <v>125</v>
      </c>
      <c r="AU85" s="23" t="s">
        <v>79</v>
      </c>
      <c r="AY85" s="23" t="s">
        <v>123</v>
      </c>
      <c r="BE85" s="202">
        <f>IF(N85="základní",J85,0)</f>
        <v>0</v>
      </c>
      <c r="BF85" s="202">
        <f>IF(N85="snížená",J85,0)</f>
        <v>0</v>
      </c>
      <c r="BG85" s="202">
        <f>IF(N85="zákl. přenesená",J85,0)</f>
        <v>0</v>
      </c>
      <c r="BH85" s="202">
        <f>IF(N85="sníž. přenesená",J85,0)</f>
        <v>0</v>
      </c>
      <c r="BI85" s="202">
        <f>IF(N85="nulová",J85,0)</f>
        <v>0</v>
      </c>
      <c r="BJ85" s="23" t="s">
        <v>77</v>
      </c>
      <c r="BK85" s="202">
        <f>ROUND(I85*H85,2)</f>
        <v>0</v>
      </c>
      <c r="BL85" s="23" t="s">
        <v>654</v>
      </c>
      <c r="BM85" s="23" t="s">
        <v>655</v>
      </c>
    </row>
    <row r="86" spans="2:65" s="1" customFormat="1" ht="16.5" customHeight="1">
      <c r="B86" s="40"/>
      <c r="C86" s="191" t="s">
        <v>79</v>
      </c>
      <c r="D86" s="191" t="s">
        <v>125</v>
      </c>
      <c r="E86" s="192" t="s">
        <v>656</v>
      </c>
      <c r="F86" s="193" t="s">
        <v>657</v>
      </c>
      <c r="G86" s="194" t="s">
        <v>653</v>
      </c>
      <c r="H86" s="195">
        <v>1</v>
      </c>
      <c r="I86" s="196"/>
      <c r="J86" s="197">
        <f>ROUND(I86*H86,2)</f>
        <v>0</v>
      </c>
      <c r="K86" s="193" t="s">
        <v>129</v>
      </c>
      <c r="L86" s="60"/>
      <c r="M86" s="198" t="s">
        <v>21</v>
      </c>
      <c r="N86" s="199" t="s">
        <v>40</v>
      </c>
      <c r="O86" s="41"/>
      <c r="P86" s="200">
        <f>O86*H86</f>
        <v>0</v>
      </c>
      <c r="Q86" s="200">
        <v>0</v>
      </c>
      <c r="R86" s="200">
        <f>Q86*H86</f>
        <v>0</v>
      </c>
      <c r="S86" s="200">
        <v>0</v>
      </c>
      <c r="T86" s="201">
        <f>S86*H86</f>
        <v>0</v>
      </c>
      <c r="AR86" s="23" t="s">
        <v>654</v>
      </c>
      <c r="AT86" s="23" t="s">
        <v>125</v>
      </c>
      <c r="AU86" s="23" t="s">
        <v>79</v>
      </c>
      <c r="AY86" s="23" t="s">
        <v>123</v>
      </c>
      <c r="BE86" s="202">
        <f>IF(N86="základní",J86,0)</f>
        <v>0</v>
      </c>
      <c r="BF86" s="202">
        <f>IF(N86="snížená",J86,0)</f>
        <v>0</v>
      </c>
      <c r="BG86" s="202">
        <f>IF(N86="zákl. přenesená",J86,0)</f>
        <v>0</v>
      </c>
      <c r="BH86" s="202">
        <f>IF(N86="sníž. přenesená",J86,0)</f>
        <v>0</v>
      </c>
      <c r="BI86" s="202">
        <f>IF(N86="nulová",J86,0)</f>
        <v>0</v>
      </c>
      <c r="BJ86" s="23" t="s">
        <v>77</v>
      </c>
      <c r="BK86" s="202">
        <f>ROUND(I86*H86,2)</f>
        <v>0</v>
      </c>
      <c r="BL86" s="23" t="s">
        <v>654</v>
      </c>
      <c r="BM86" s="23" t="s">
        <v>658</v>
      </c>
    </row>
    <row r="87" spans="2:65" s="1" customFormat="1" ht="16.5" customHeight="1">
      <c r="B87" s="40"/>
      <c r="C87" s="191" t="s">
        <v>144</v>
      </c>
      <c r="D87" s="191" t="s">
        <v>125</v>
      </c>
      <c r="E87" s="192" t="s">
        <v>659</v>
      </c>
      <c r="F87" s="193" t="s">
        <v>660</v>
      </c>
      <c r="G87" s="194" t="s">
        <v>653</v>
      </c>
      <c r="H87" s="195">
        <v>1</v>
      </c>
      <c r="I87" s="196"/>
      <c r="J87" s="197">
        <f>ROUND(I87*H87,2)</f>
        <v>0</v>
      </c>
      <c r="K87" s="193" t="s">
        <v>129</v>
      </c>
      <c r="L87" s="60"/>
      <c r="M87" s="198" t="s">
        <v>21</v>
      </c>
      <c r="N87" s="199" t="s">
        <v>40</v>
      </c>
      <c r="O87" s="41"/>
      <c r="P87" s="200">
        <f>O87*H87</f>
        <v>0</v>
      </c>
      <c r="Q87" s="200">
        <v>0</v>
      </c>
      <c r="R87" s="200">
        <f>Q87*H87</f>
        <v>0</v>
      </c>
      <c r="S87" s="200">
        <v>0</v>
      </c>
      <c r="T87" s="201">
        <f>S87*H87</f>
        <v>0</v>
      </c>
      <c r="AR87" s="23" t="s">
        <v>654</v>
      </c>
      <c r="AT87" s="23" t="s">
        <v>125</v>
      </c>
      <c r="AU87" s="23" t="s">
        <v>79</v>
      </c>
      <c r="AY87" s="23" t="s">
        <v>123</v>
      </c>
      <c r="BE87" s="202">
        <f>IF(N87="základní",J87,0)</f>
        <v>0</v>
      </c>
      <c r="BF87" s="202">
        <f>IF(N87="snížená",J87,0)</f>
        <v>0</v>
      </c>
      <c r="BG87" s="202">
        <f>IF(N87="zákl. přenesená",J87,0)</f>
        <v>0</v>
      </c>
      <c r="BH87" s="202">
        <f>IF(N87="sníž. přenesená",J87,0)</f>
        <v>0</v>
      </c>
      <c r="BI87" s="202">
        <f>IF(N87="nulová",J87,0)</f>
        <v>0</v>
      </c>
      <c r="BJ87" s="23" t="s">
        <v>77</v>
      </c>
      <c r="BK87" s="202">
        <f>ROUND(I87*H87,2)</f>
        <v>0</v>
      </c>
      <c r="BL87" s="23" t="s">
        <v>654</v>
      </c>
      <c r="BM87" s="23" t="s">
        <v>661</v>
      </c>
    </row>
    <row r="88" spans="2:65" s="1" customFormat="1" ht="16.5" customHeight="1">
      <c r="B88" s="40"/>
      <c r="C88" s="191" t="s">
        <v>130</v>
      </c>
      <c r="D88" s="191" t="s">
        <v>125</v>
      </c>
      <c r="E88" s="192" t="s">
        <v>662</v>
      </c>
      <c r="F88" s="193" t="s">
        <v>663</v>
      </c>
      <c r="G88" s="194" t="s">
        <v>653</v>
      </c>
      <c r="H88" s="195">
        <v>1</v>
      </c>
      <c r="I88" s="196"/>
      <c r="J88" s="197">
        <f>ROUND(I88*H88,2)</f>
        <v>0</v>
      </c>
      <c r="K88" s="193" t="s">
        <v>129</v>
      </c>
      <c r="L88" s="60"/>
      <c r="M88" s="198" t="s">
        <v>21</v>
      </c>
      <c r="N88" s="199" t="s">
        <v>40</v>
      </c>
      <c r="O88" s="41"/>
      <c r="P88" s="200">
        <f>O88*H88</f>
        <v>0</v>
      </c>
      <c r="Q88" s="200">
        <v>0</v>
      </c>
      <c r="R88" s="200">
        <f>Q88*H88</f>
        <v>0</v>
      </c>
      <c r="S88" s="200">
        <v>0</v>
      </c>
      <c r="T88" s="201">
        <f>S88*H88</f>
        <v>0</v>
      </c>
      <c r="AR88" s="23" t="s">
        <v>654</v>
      </c>
      <c r="AT88" s="23" t="s">
        <v>125</v>
      </c>
      <c r="AU88" s="23" t="s">
        <v>79</v>
      </c>
      <c r="AY88" s="23" t="s">
        <v>123</v>
      </c>
      <c r="BE88" s="202">
        <f>IF(N88="základní",J88,0)</f>
        <v>0</v>
      </c>
      <c r="BF88" s="202">
        <f>IF(N88="snížená",J88,0)</f>
        <v>0</v>
      </c>
      <c r="BG88" s="202">
        <f>IF(N88="zákl. přenesená",J88,0)</f>
        <v>0</v>
      </c>
      <c r="BH88" s="202">
        <f>IF(N88="sníž. přenesená",J88,0)</f>
        <v>0</v>
      </c>
      <c r="BI88" s="202">
        <f>IF(N88="nulová",J88,0)</f>
        <v>0</v>
      </c>
      <c r="BJ88" s="23" t="s">
        <v>77</v>
      </c>
      <c r="BK88" s="202">
        <f>ROUND(I88*H88,2)</f>
        <v>0</v>
      </c>
      <c r="BL88" s="23" t="s">
        <v>654</v>
      </c>
      <c r="BM88" s="23" t="s">
        <v>664</v>
      </c>
    </row>
    <row r="89" spans="2:65" s="1" customFormat="1" ht="16.5" customHeight="1">
      <c r="B89" s="40"/>
      <c r="C89" s="191" t="s">
        <v>152</v>
      </c>
      <c r="D89" s="191" t="s">
        <v>125</v>
      </c>
      <c r="E89" s="192" t="s">
        <v>665</v>
      </c>
      <c r="F89" s="193" t="s">
        <v>666</v>
      </c>
      <c r="G89" s="194" t="s">
        <v>653</v>
      </c>
      <c r="H89" s="195">
        <v>1</v>
      </c>
      <c r="I89" s="196"/>
      <c r="J89" s="197">
        <f>ROUND(I89*H89,2)</f>
        <v>0</v>
      </c>
      <c r="K89" s="193" t="s">
        <v>129</v>
      </c>
      <c r="L89" s="60"/>
      <c r="M89" s="198" t="s">
        <v>21</v>
      </c>
      <c r="N89" s="199" t="s">
        <v>40</v>
      </c>
      <c r="O89" s="41"/>
      <c r="P89" s="200">
        <f>O89*H89</f>
        <v>0</v>
      </c>
      <c r="Q89" s="200">
        <v>0</v>
      </c>
      <c r="R89" s="200">
        <f>Q89*H89</f>
        <v>0</v>
      </c>
      <c r="S89" s="200">
        <v>0</v>
      </c>
      <c r="T89" s="201">
        <f>S89*H89</f>
        <v>0</v>
      </c>
      <c r="AR89" s="23" t="s">
        <v>654</v>
      </c>
      <c r="AT89" s="23" t="s">
        <v>125</v>
      </c>
      <c r="AU89" s="23" t="s">
        <v>79</v>
      </c>
      <c r="AY89" s="23" t="s">
        <v>123</v>
      </c>
      <c r="BE89" s="202">
        <f>IF(N89="základní",J89,0)</f>
        <v>0</v>
      </c>
      <c r="BF89" s="202">
        <f>IF(N89="snížená",J89,0)</f>
        <v>0</v>
      </c>
      <c r="BG89" s="202">
        <f>IF(N89="zákl. přenesená",J89,0)</f>
        <v>0</v>
      </c>
      <c r="BH89" s="202">
        <f>IF(N89="sníž. přenesená",J89,0)</f>
        <v>0</v>
      </c>
      <c r="BI89" s="202">
        <f>IF(N89="nulová",J89,0)</f>
        <v>0</v>
      </c>
      <c r="BJ89" s="23" t="s">
        <v>77</v>
      </c>
      <c r="BK89" s="202">
        <f>ROUND(I89*H89,2)</f>
        <v>0</v>
      </c>
      <c r="BL89" s="23" t="s">
        <v>654</v>
      </c>
      <c r="BM89" s="23" t="s">
        <v>667</v>
      </c>
    </row>
    <row r="90" spans="2:65" s="10" customFormat="1" ht="29.85" customHeight="1">
      <c r="B90" s="175"/>
      <c r="C90" s="176"/>
      <c r="D90" s="177" t="s">
        <v>68</v>
      </c>
      <c r="E90" s="189" t="s">
        <v>668</v>
      </c>
      <c r="F90" s="189" t="s">
        <v>669</v>
      </c>
      <c r="G90" s="176"/>
      <c r="H90" s="176"/>
      <c r="I90" s="179"/>
      <c r="J90" s="190">
        <f>BK90</f>
        <v>0</v>
      </c>
      <c r="K90" s="176"/>
      <c r="L90" s="181"/>
      <c r="M90" s="182"/>
      <c r="N90" s="183"/>
      <c r="O90" s="183"/>
      <c r="P90" s="184">
        <f>P91</f>
        <v>0</v>
      </c>
      <c r="Q90" s="183"/>
      <c r="R90" s="184">
        <f>R91</f>
        <v>0</v>
      </c>
      <c r="S90" s="183"/>
      <c r="T90" s="185">
        <f>T91</f>
        <v>0</v>
      </c>
      <c r="AR90" s="186" t="s">
        <v>152</v>
      </c>
      <c r="AT90" s="187" t="s">
        <v>68</v>
      </c>
      <c r="AU90" s="187" t="s">
        <v>77</v>
      </c>
      <c r="AY90" s="186" t="s">
        <v>123</v>
      </c>
      <c r="BK90" s="188">
        <f>BK91</f>
        <v>0</v>
      </c>
    </row>
    <row r="91" spans="2:65" s="1" customFormat="1" ht="16.5" customHeight="1">
      <c r="B91" s="40"/>
      <c r="C91" s="191" t="s">
        <v>157</v>
      </c>
      <c r="D91" s="191" t="s">
        <v>125</v>
      </c>
      <c r="E91" s="192" t="s">
        <v>670</v>
      </c>
      <c r="F91" s="193" t="s">
        <v>669</v>
      </c>
      <c r="G91" s="194" t="s">
        <v>653</v>
      </c>
      <c r="H91" s="195">
        <v>1</v>
      </c>
      <c r="I91" s="196"/>
      <c r="J91" s="197">
        <f>ROUND(I91*H91,2)</f>
        <v>0</v>
      </c>
      <c r="K91" s="193" t="s">
        <v>129</v>
      </c>
      <c r="L91" s="60"/>
      <c r="M91" s="198" t="s">
        <v>21</v>
      </c>
      <c r="N91" s="199" t="s">
        <v>40</v>
      </c>
      <c r="O91" s="41"/>
      <c r="P91" s="200">
        <f>O91*H91</f>
        <v>0</v>
      </c>
      <c r="Q91" s="200">
        <v>0</v>
      </c>
      <c r="R91" s="200">
        <f>Q91*H91</f>
        <v>0</v>
      </c>
      <c r="S91" s="200">
        <v>0</v>
      </c>
      <c r="T91" s="201">
        <f>S91*H91</f>
        <v>0</v>
      </c>
      <c r="AR91" s="23" t="s">
        <v>654</v>
      </c>
      <c r="AT91" s="23" t="s">
        <v>125</v>
      </c>
      <c r="AU91" s="23" t="s">
        <v>79</v>
      </c>
      <c r="AY91" s="23" t="s">
        <v>123</v>
      </c>
      <c r="BE91" s="202">
        <f>IF(N91="základní",J91,0)</f>
        <v>0</v>
      </c>
      <c r="BF91" s="202">
        <f>IF(N91="snížená",J91,0)</f>
        <v>0</v>
      </c>
      <c r="BG91" s="202">
        <f>IF(N91="zákl. přenesená",J91,0)</f>
        <v>0</v>
      </c>
      <c r="BH91" s="202">
        <f>IF(N91="sníž. přenesená",J91,0)</f>
        <v>0</v>
      </c>
      <c r="BI91" s="202">
        <f>IF(N91="nulová",J91,0)</f>
        <v>0</v>
      </c>
      <c r="BJ91" s="23" t="s">
        <v>77</v>
      </c>
      <c r="BK91" s="202">
        <f>ROUND(I91*H91,2)</f>
        <v>0</v>
      </c>
      <c r="BL91" s="23" t="s">
        <v>654</v>
      </c>
      <c r="BM91" s="23" t="s">
        <v>671</v>
      </c>
    </row>
    <row r="92" spans="2:65" s="10" customFormat="1" ht="29.85" customHeight="1">
      <c r="B92" s="175"/>
      <c r="C92" s="176"/>
      <c r="D92" s="177" t="s">
        <v>68</v>
      </c>
      <c r="E92" s="189" t="s">
        <v>672</v>
      </c>
      <c r="F92" s="189" t="s">
        <v>673</v>
      </c>
      <c r="G92" s="176"/>
      <c r="H92" s="176"/>
      <c r="I92" s="179"/>
      <c r="J92" s="190">
        <f>BK92</f>
        <v>0</v>
      </c>
      <c r="K92" s="176"/>
      <c r="L92" s="181"/>
      <c r="M92" s="182"/>
      <c r="N92" s="183"/>
      <c r="O92" s="183"/>
      <c r="P92" s="184">
        <f>P93</f>
        <v>0</v>
      </c>
      <c r="Q92" s="183"/>
      <c r="R92" s="184">
        <f>R93</f>
        <v>0</v>
      </c>
      <c r="S92" s="183"/>
      <c r="T92" s="185">
        <f>T93</f>
        <v>0</v>
      </c>
      <c r="AR92" s="186" t="s">
        <v>152</v>
      </c>
      <c r="AT92" s="187" t="s">
        <v>68</v>
      </c>
      <c r="AU92" s="187" t="s">
        <v>77</v>
      </c>
      <c r="AY92" s="186" t="s">
        <v>123</v>
      </c>
      <c r="BK92" s="188">
        <f>BK93</f>
        <v>0</v>
      </c>
    </row>
    <row r="93" spans="2:65" s="1" customFormat="1" ht="16.5" customHeight="1">
      <c r="B93" s="40"/>
      <c r="C93" s="191" t="s">
        <v>164</v>
      </c>
      <c r="D93" s="191" t="s">
        <v>125</v>
      </c>
      <c r="E93" s="192" t="s">
        <v>674</v>
      </c>
      <c r="F93" s="193" t="s">
        <v>673</v>
      </c>
      <c r="G93" s="194" t="s">
        <v>653</v>
      </c>
      <c r="H93" s="195">
        <v>1</v>
      </c>
      <c r="I93" s="196"/>
      <c r="J93" s="197">
        <f>ROUND(I93*H93,2)</f>
        <v>0</v>
      </c>
      <c r="K93" s="193" t="s">
        <v>129</v>
      </c>
      <c r="L93" s="60"/>
      <c r="M93" s="198" t="s">
        <v>21</v>
      </c>
      <c r="N93" s="199" t="s">
        <v>40</v>
      </c>
      <c r="O93" s="41"/>
      <c r="P93" s="200">
        <f>O93*H93</f>
        <v>0</v>
      </c>
      <c r="Q93" s="200">
        <v>0</v>
      </c>
      <c r="R93" s="200">
        <f>Q93*H93</f>
        <v>0</v>
      </c>
      <c r="S93" s="200">
        <v>0</v>
      </c>
      <c r="T93" s="201">
        <f>S93*H93</f>
        <v>0</v>
      </c>
      <c r="AR93" s="23" t="s">
        <v>654</v>
      </c>
      <c r="AT93" s="23" t="s">
        <v>125</v>
      </c>
      <c r="AU93" s="23" t="s">
        <v>79</v>
      </c>
      <c r="AY93" s="23" t="s">
        <v>123</v>
      </c>
      <c r="BE93" s="202">
        <f>IF(N93="základní",J93,0)</f>
        <v>0</v>
      </c>
      <c r="BF93" s="202">
        <f>IF(N93="snížená",J93,0)</f>
        <v>0</v>
      </c>
      <c r="BG93" s="202">
        <f>IF(N93="zákl. přenesená",J93,0)</f>
        <v>0</v>
      </c>
      <c r="BH93" s="202">
        <f>IF(N93="sníž. přenesená",J93,0)</f>
        <v>0</v>
      </c>
      <c r="BI93" s="202">
        <f>IF(N93="nulová",J93,0)</f>
        <v>0</v>
      </c>
      <c r="BJ93" s="23" t="s">
        <v>77</v>
      </c>
      <c r="BK93" s="202">
        <f>ROUND(I93*H93,2)</f>
        <v>0</v>
      </c>
      <c r="BL93" s="23" t="s">
        <v>654</v>
      </c>
      <c r="BM93" s="23" t="s">
        <v>675</v>
      </c>
    </row>
    <row r="94" spans="2:65" s="10" customFormat="1" ht="29.85" customHeight="1">
      <c r="B94" s="175"/>
      <c r="C94" s="176"/>
      <c r="D94" s="177" t="s">
        <v>68</v>
      </c>
      <c r="E94" s="189" t="s">
        <v>676</v>
      </c>
      <c r="F94" s="189" t="s">
        <v>677</v>
      </c>
      <c r="G94" s="176"/>
      <c r="H94" s="176"/>
      <c r="I94" s="179"/>
      <c r="J94" s="190">
        <f>BK94</f>
        <v>0</v>
      </c>
      <c r="K94" s="176"/>
      <c r="L94" s="181"/>
      <c r="M94" s="182"/>
      <c r="N94" s="183"/>
      <c r="O94" s="183"/>
      <c r="P94" s="184">
        <f>P95</f>
        <v>0</v>
      </c>
      <c r="Q94" s="183"/>
      <c r="R94" s="184">
        <f>R95</f>
        <v>0</v>
      </c>
      <c r="S94" s="183"/>
      <c r="T94" s="185">
        <f>T95</f>
        <v>0</v>
      </c>
      <c r="AR94" s="186" t="s">
        <v>152</v>
      </c>
      <c r="AT94" s="187" t="s">
        <v>68</v>
      </c>
      <c r="AU94" s="187" t="s">
        <v>77</v>
      </c>
      <c r="AY94" s="186" t="s">
        <v>123</v>
      </c>
      <c r="BK94" s="188">
        <f>BK95</f>
        <v>0</v>
      </c>
    </row>
    <row r="95" spans="2:65" s="1" customFormat="1" ht="16.5" customHeight="1">
      <c r="B95" s="40"/>
      <c r="C95" s="191" t="s">
        <v>170</v>
      </c>
      <c r="D95" s="191" t="s">
        <v>125</v>
      </c>
      <c r="E95" s="192" t="s">
        <v>678</v>
      </c>
      <c r="F95" s="193" t="s">
        <v>679</v>
      </c>
      <c r="G95" s="194" t="s">
        <v>653</v>
      </c>
      <c r="H95" s="195">
        <v>1</v>
      </c>
      <c r="I95" s="196"/>
      <c r="J95" s="197">
        <f>ROUND(I95*H95,2)</f>
        <v>0</v>
      </c>
      <c r="K95" s="193" t="s">
        <v>129</v>
      </c>
      <c r="L95" s="60"/>
      <c r="M95" s="198" t="s">
        <v>21</v>
      </c>
      <c r="N95" s="199" t="s">
        <v>40</v>
      </c>
      <c r="O95" s="41"/>
      <c r="P95" s="200">
        <f>O95*H95</f>
        <v>0</v>
      </c>
      <c r="Q95" s="200">
        <v>0</v>
      </c>
      <c r="R95" s="200">
        <f>Q95*H95</f>
        <v>0</v>
      </c>
      <c r="S95" s="200">
        <v>0</v>
      </c>
      <c r="T95" s="201">
        <f>S95*H95</f>
        <v>0</v>
      </c>
      <c r="AR95" s="23" t="s">
        <v>654</v>
      </c>
      <c r="AT95" s="23" t="s">
        <v>125</v>
      </c>
      <c r="AU95" s="23" t="s">
        <v>79</v>
      </c>
      <c r="AY95" s="23" t="s">
        <v>123</v>
      </c>
      <c r="BE95" s="202">
        <f>IF(N95="základní",J95,0)</f>
        <v>0</v>
      </c>
      <c r="BF95" s="202">
        <f>IF(N95="snížená",J95,0)</f>
        <v>0</v>
      </c>
      <c r="BG95" s="202">
        <f>IF(N95="zákl. přenesená",J95,0)</f>
        <v>0</v>
      </c>
      <c r="BH95" s="202">
        <f>IF(N95="sníž. přenesená",J95,0)</f>
        <v>0</v>
      </c>
      <c r="BI95" s="202">
        <f>IF(N95="nulová",J95,0)</f>
        <v>0</v>
      </c>
      <c r="BJ95" s="23" t="s">
        <v>77</v>
      </c>
      <c r="BK95" s="202">
        <f>ROUND(I95*H95,2)</f>
        <v>0</v>
      </c>
      <c r="BL95" s="23" t="s">
        <v>654</v>
      </c>
      <c r="BM95" s="23" t="s">
        <v>680</v>
      </c>
    </row>
    <row r="96" spans="2:65" s="10" customFormat="1" ht="29.85" customHeight="1">
      <c r="B96" s="175"/>
      <c r="C96" s="176"/>
      <c r="D96" s="177" t="s">
        <v>68</v>
      </c>
      <c r="E96" s="189" t="s">
        <v>681</v>
      </c>
      <c r="F96" s="189" t="s">
        <v>682</v>
      </c>
      <c r="G96" s="176"/>
      <c r="H96" s="176"/>
      <c r="I96" s="179"/>
      <c r="J96" s="190">
        <f>BK96</f>
        <v>0</v>
      </c>
      <c r="K96" s="176"/>
      <c r="L96" s="181"/>
      <c r="M96" s="182"/>
      <c r="N96" s="183"/>
      <c r="O96" s="183"/>
      <c r="P96" s="184">
        <f>P97</f>
        <v>0</v>
      </c>
      <c r="Q96" s="183"/>
      <c r="R96" s="184">
        <f>R97</f>
        <v>0</v>
      </c>
      <c r="S96" s="183"/>
      <c r="T96" s="185">
        <f>T97</f>
        <v>0</v>
      </c>
      <c r="AR96" s="186" t="s">
        <v>152</v>
      </c>
      <c r="AT96" s="187" t="s">
        <v>68</v>
      </c>
      <c r="AU96" s="187" t="s">
        <v>77</v>
      </c>
      <c r="AY96" s="186" t="s">
        <v>123</v>
      </c>
      <c r="BK96" s="188">
        <f>BK97</f>
        <v>0</v>
      </c>
    </row>
    <row r="97" spans="2:65" s="1" customFormat="1" ht="16.5" customHeight="1">
      <c r="B97" s="40"/>
      <c r="C97" s="191" t="s">
        <v>176</v>
      </c>
      <c r="D97" s="191" t="s">
        <v>125</v>
      </c>
      <c r="E97" s="192" t="s">
        <v>683</v>
      </c>
      <c r="F97" s="193" t="s">
        <v>684</v>
      </c>
      <c r="G97" s="194" t="s">
        <v>653</v>
      </c>
      <c r="H97" s="195">
        <v>1</v>
      </c>
      <c r="I97" s="196"/>
      <c r="J97" s="197">
        <f>ROUND(I97*H97,2)</f>
        <v>0</v>
      </c>
      <c r="K97" s="193" t="s">
        <v>129</v>
      </c>
      <c r="L97" s="60"/>
      <c r="M97" s="198" t="s">
        <v>21</v>
      </c>
      <c r="N97" s="248" t="s">
        <v>40</v>
      </c>
      <c r="O97" s="249"/>
      <c r="P97" s="250">
        <f>O97*H97</f>
        <v>0</v>
      </c>
      <c r="Q97" s="250">
        <v>0</v>
      </c>
      <c r="R97" s="250">
        <f>Q97*H97</f>
        <v>0</v>
      </c>
      <c r="S97" s="250">
        <v>0</v>
      </c>
      <c r="T97" s="251">
        <f>S97*H97</f>
        <v>0</v>
      </c>
      <c r="AR97" s="23" t="s">
        <v>654</v>
      </c>
      <c r="AT97" s="23" t="s">
        <v>125</v>
      </c>
      <c r="AU97" s="23" t="s">
        <v>79</v>
      </c>
      <c r="AY97" s="23" t="s">
        <v>123</v>
      </c>
      <c r="BE97" s="202">
        <f>IF(N97="základní",J97,0)</f>
        <v>0</v>
      </c>
      <c r="BF97" s="202">
        <f>IF(N97="snížená",J97,0)</f>
        <v>0</v>
      </c>
      <c r="BG97" s="202">
        <f>IF(N97="zákl. přenesená",J97,0)</f>
        <v>0</v>
      </c>
      <c r="BH97" s="202">
        <f>IF(N97="sníž. přenesená",J97,0)</f>
        <v>0</v>
      </c>
      <c r="BI97" s="202">
        <f>IF(N97="nulová",J97,0)</f>
        <v>0</v>
      </c>
      <c r="BJ97" s="23" t="s">
        <v>77</v>
      </c>
      <c r="BK97" s="202">
        <f>ROUND(I97*H97,2)</f>
        <v>0</v>
      </c>
      <c r="BL97" s="23" t="s">
        <v>654</v>
      </c>
      <c r="BM97" s="23" t="s">
        <v>685</v>
      </c>
    </row>
    <row r="98" spans="2:65" s="1" customFormat="1" ht="6.95" customHeight="1">
      <c r="B98" s="55"/>
      <c r="C98" s="56"/>
      <c r="D98" s="56"/>
      <c r="E98" s="56"/>
      <c r="F98" s="56"/>
      <c r="G98" s="56"/>
      <c r="H98" s="56"/>
      <c r="I98" s="138"/>
      <c r="J98" s="56"/>
      <c r="K98" s="56"/>
      <c r="L98" s="60"/>
    </row>
  </sheetData>
  <sheetProtection algorithmName="SHA-512" hashValue="Mq6avdtSBncBYScuG2+PdxAr1EVCjTrrRNbhcNV9JxWj7ZhnAEtvMWfEmd/HAC/Ah2pReGYAt4LmGSZBcwBLOQ==" saltValue="YE/Q98CWcB6uQqInF8H71ItpLnNNhNhIxyb6KwsUz6V1TWxZYS5HuJLOm7R/Au4qIq+jzAQO2t+Xdqp+9KJTvA==" spinCount="100000" sheet="1" objects="1" scenarios="1" formatColumns="0" formatRows="0" autoFilter="0"/>
  <autoFilter ref="C81:K97"/>
  <mergeCells count="10">
    <mergeCell ref="J51:J52"/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0"/>
  <sheetViews>
    <sheetView showGridLines="0" workbookViewId="0">
      <pane ySplit="1" topLeftCell="A2" activePane="bottomLeft" state="frozen"/>
      <selection pane="bottomLeft"/>
    </sheetView>
  </sheetViews>
  <sheetFormatPr defaultRowHeight="12.7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86</v>
      </c>
      <c r="G1" s="378" t="s">
        <v>87</v>
      </c>
      <c r="H1" s="378"/>
      <c r="I1" s="114"/>
      <c r="J1" s="113" t="s">
        <v>88</v>
      </c>
      <c r="K1" s="112" t="s">
        <v>89</v>
      </c>
      <c r="L1" s="113" t="s">
        <v>90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3" t="s">
        <v>85</v>
      </c>
    </row>
    <row r="3" spans="1:70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79</v>
      </c>
    </row>
    <row r="4" spans="1:70" ht="36.950000000000003" customHeight="1">
      <c r="B4" s="27"/>
      <c r="C4" s="28"/>
      <c r="D4" s="29" t="s">
        <v>91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1:70" ht="1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1:70" ht="16.5" customHeight="1">
      <c r="B7" s="27"/>
      <c r="C7" s="28"/>
      <c r="D7" s="28"/>
      <c r="E7" s="370" t="str">
        <f>'Rekapitulace stavby'!K6</f>
        <v>ŠTĚRBOHOLSKÁ spojka (G), Praha 15, č. akce 999167</v>
      </c>
      <c r="F7" s="371"/>
      <c r="G7" s="371"/>
      <c r="H7" s="371"/>
      <c r="I7" s="116"/>
      <c r="J7" s="28"/>
      <c r="K7" s="30"/>
    </row>
    <row r="8" spans="1:70" s="1" customFormat="1" ht="15">
      <c r="B8" s="40"/>
      <c r="C8" s="41"/>
      <c r="D8" s="36" t="s">
        <v>92</v>
      </c>
      <c r="E8" s="41"/>
      <c r="F8" s="41"/>
      <c r="G8" s="41"/>
      <c r="H8" s="41"/>
      <c r="I8" s="117"/>
      <c r="J8" s="41"/>
      <c r="K8" s="44"/>
    </row>
    <row r="9" spans="1:70" s="1" customFormat="1" ht="36.950000000000003" customHeight="1">
      <c r="B9" s="40"/>
      <c r="C9" s="41"/>
      <c r="D9" s="41"/>
      <c r="E9" s="372" t="s">
        <v>686</v>
      </c>
      <c r="F9" s="373"/>
      <c r="G9" s="373"/>
      <c r="H9" s="373"/>
      <c r="I9" s="117"/>
      <c r="J9" s="41"/>
      <c r="K9" s="44"/>
    </row>
    <row r="10" spans="1:70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8. 8. 2018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tr">
        <f>IF('Rekapitulace stavby'!AN10="","",'Rekapitulace stavby'!AN10)</f>
        <v/>
      </c>
      <c r="K14" s="44"/>
    </row>
    <row r="15" spans="1:70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8" t="s">
        <v>29</v>
      </c>
      <c r="J15" s="34" t="str">
        <f>IF('Rekapitulace stavby'!AN11="","",'Rekapitulace stavby'!AN11)</f>
        <v/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18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8" t="s">
        <v>29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34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39" t="s">
        <v>21</v>
      </c>
      <c r="F24" s="339"/>
      <c r="G24" s="339"/>
      <c r="H24" s="339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35</v>
      </c>
      <c r="E27" s="41"/>
      <c r="F27" s="41"/>
      <c r="G27" s="41"/>
      <c r="H27" s="41"/>
      <c r="I27" s="117"/>
      <c r="J27" s="127">
        <f>ROUND(J82,2)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37</v>
      </c>
      <c r="G29" s="41"/>
      <c r="H29" s="41"/>
      <c r="I29" s="128" t="s">
        <v>36</v>
      </c>
      <c r="J29" s="45" t="s">
        <v>38</v>
      </c>
      <c r="K29" s="44"/>
    </row>
    <row r="30" spans="2:11" s="1" customFormat="1" ht="14.45" customHeight="1">
      <c r="B30" s="40"/>
      <c r="C30" s="41"/>
      <c r="D30" s="48" t="s">
        <v>39</v>
      </c>
      <c r="E30" s="48" t="s">
        <v>40</v>
      </c>
      <c r="F30" s="129">
        <f>ROUND(SUM(BE82:BE99), 2)</f>
        <v>0</v>
      </c>
      <c r="G30" s="41"/>
      <c r="H30" s="41"/>
      <c r="I30" s="130">
        <v>0.21</v>
      </c>
      <c r="J30" s="129">
        <f>ROUND(ROUND((SUM(BE82:BE99)),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41</v>
      </c>
      <c r="F31" s="129">
        <f>ROUND(SUM(BF82:BF99), 2)</f>
        <v>0</v>
      </c>
      <c r="G31" s="41"/>
      <c r="H31" s="41"/>
      <c r="I31" s="130">
        <v>0.15</v>
      </c>
      <c r="J31" s="129">
        <f>ROUND(ROUND((SUM(BF82:BF99)),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42</v>
      </c>
      <c r="F32" s="129">
        <f>ROUND(SUM(BG82:BG99),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43</v>
      </c>
      <c r="F33" s="129">
        <f>ROUND(SUM(BH82:BH99),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44</v>
      </c>
      <c r="F34" s="129">
        <f>ROUND(SUM(BI82:BI99),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45</v>
      </c>
      <c r="E36" s="78"/>
      <c r="F36" s="78"/>
      <c r="G36" s="133" t="s">
        <v>46</v>
      </c>
      <c r="H36" s="134" t="s">
        <v>47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>
      <c r="B42" s="40"/>
      <c r="C42" s="29" t="s">
        <v>94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0" t="str">
        <f>E7</f>
        <v>ŠTĚRBOHOLSKÁ spojka (G), Praha 15, č. akce 999167</v>
      </c>
      <c r="F45" s="371"/>
      <c r="G45" s="371"/>
      <c r="H45" s="371"/>
      <c r="I45" s="117"/>
      <c r="J45" s="41"/>
      <c r="K45" s="44"/>
    </row>
    <row r="46" spans="2:11" s="1" customFormat="1" ht="14.45" customHeight="1">
      <c r="B46" s="40"/>
      <c r="C46" s="36" t="s">
        <v>92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72" t="str">
        <f>E9</f>
        <v>SO 181 - SO 181 - Přechodné dopravní značení</v>
      </c>
      <c r="F47" s="373"/>
      <c r="G47" s="373"/>
      <c r="H47" s="373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18" t="s">
        <v>25</v>
      </c>
      <c r="J49" s="119" t="str">
        <f>IF(J12="","",J12)</f>
        <v>8. 8. 2018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 ht="1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8" t="s">
        <v>32</v>
      </c>
      <c r="J51" s="339" t="str">
        <f>E21</f>
        <v xml:space="preserve"> </v>
      </c>
      <c r="K51" s="44"/>
    </row>
    <row r="52" spans="2:47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17"/>
      <c r="J52" s="374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>
      <c r="B54" s="40"/>
      <c r="C54" s="143" t="s">
        <v>95</v>
      </c>
      <c r="D54" s="131"/>
      <c r="E54" s="131"/>
      <c r="F54" s="131"/>
      <c r="G54" s="131"/>
      <c r="H54" s="131"/>
      <c r="I54" s="144"/>
      <c r="J54" s="145" t="s">
        <v>96</v>
      </c>
      <c r="K54" s="146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97</v>
      </c>
      <c r="D56" s="41"/>
      <c r="E56" s="41"/>
      <c r="F56" s="41"/>
      <c r="G56" s="41"/>
      <c r="H56" s="41"/>
      <c r="I56" s="117"/>
      <c r="J56" s="127">
        <f>J82</f>
        <v>0</v>
      </c>
      <c r="K56" s="44"/>
      <c r="AU56" s="23" t="s">
        <v>98</v>
      </c>
    </row>
    <row r="57" spans="2:47" s="7" customFormat="1" ht="24.95" customHeight="1">
      <c r="B57" s="148"/>
      <c r="C57" s="149"/>
      <c r="D57" s="150" t="s">
        <v>99</v>
      </c>
      <c r="E57" s="151"/>
      <c r="F57" s="151"/>
      <c r="G57" s="151"/>
      <c r="H57" s="151"/>
      <c r="I57" s="152"/>
      <c r="J57" s="153">
        <f>J83</f>
        <v>0</v>
      </c>
      <c r="K57" s="154"/>
    </row>
    <row r="58" spans="2:47" s="8" customFormat="1" ht="19.899999999999999" customHeight="1">
      <c r="B58" s="155"/>
      <c r="C58" s="156"/>
      <c r="D58" s="157" t="s">
        <v>104</v>
      </c>
      <c r="E58" s="158"/>
      <c r="F58" s="158"/>
      <c r="G58" s="158"/>
      <c r="H58" s="158"/>
      <c r="I58" s="159"/>
      <c r="J58" s="160">
        <f>J84</f>
        <v>0</v>
      </c>
      <c r="K58" s="161"/>
    </row>
    <row r="59" spans="2:47" s="7" customFormat="1" ht="24.95" customHeight="1">
      <c r="B59" s="148"/>
      <c r="C59" s="149"/>
      <c r="D59" s="150" t="s">
        <v>642</v>
      </c>
      <c r="E59" s="151"/>
      <c r="F59" s="151"/>
      <c r="G59" s="151"/>
      <c r="H59" s="151"/>
      <c r="I59" s="152"/>
      <c r="J59" s="153">
        <f>J91</f>
        <v>0</v>
      </c>
      <c r="K59" s="154"/>
    </row>
    <row r="60" spans="2:47" s="8" customFormat="1" ht="19.899999999999999" customHeight="1">
      <c r="B60" s="155"/>
      <c r="C60" s="156"/>
      <c r="D60" s="157" t="s">
        <v>643</v>
      </c>
      <c r="E60" s="158"/>
      <c r="F60" s="158"/>
      <c r="G60" s="158"/>
      <c r="H60" s="158"/>
      <c r="I60" s="159"/>
      <c r="J60" s="160">
        <f>J92</f>
        <v>0</v>
      </c>
      <c r="K60" s="161"/>
    </row>
    <row r="61" spans="2:47" s="8" customFormat="1" ht="19.899999999999999" customHeight="1">
      <c r="B61" s="155"/>
      <c r="C61" s="156"/>
      <c r="D61" s="157" t="s">
        <v>645</v>
      </c>
      <c r="E61" s="158"/>
      <c r="F61" s="158"/>
      <c r="G61" s="158"/>
      <c r="H61" s="158"/>
      <c r="I61" s="159"/>
      <c r="J61" s="160">
        <f>J95</f>
        <v>0</v>
      </c>
      <c r="K61" s="161"/>
    </row>
    <row r="62" spans="2:47" s="8" customFormat="1" ht="19.899999999999999" customHeight="1">
      <c r="B62" s="155"/>
      <c r="C62" s="156"/>
      <c r="D62" s="157" t="s">
        <v>687</v>
      </c>
      <c r="E62" s="158"/>
      <c r="F62" s="158"/>
      <c r="G62" s="158"/>
      <c r="H62" s="158"/>
      <c r="I62" s="159"/>
      <c r="J62" s="160">
        <f>J97</f>
        <v>0</v>
      </c>
      <c r="K62" s="161"/>
    </row>
    <row r="63" spans="2:47" s="1" customFormat="1" ht="21.75" customHeight="1">
      <c r="B63" s="40"/>
      <c r="C63" s="41"/>
      <c r="D63" s="41"/>
      <c r="E63" s="41"/>
      <c r="F63" s="41"/>
      <c r="G63" s="41"/>
      <c r="H63" s="41"/>
      <c r="I63" s="117"/>
      <c r="J63" s="41"/>
      <c r="K63" s="44"/>
    </row>
    <row r="64" spans="2:47" s="1" customFormat="1" ht="6.95" customHeight="1">
      <c r="B64" s="55"/>
      <c r="C64" s="56"/>
      <c r="D64" s="56"/>
      <c r="E64" s="56"/>
      <c r="F64" s="56"/>
      <c r="G64" s="56"/>
      <c r="H64" s="56"/>
      <c r="I64" s="138"/>
      <c r="J64" s="56"/>
      <c r="K64" s="57"/>
    </row>
    <row r="68" spans="2:12" s="1" customFormat="1" ht="6.95" customHeight="1">
      <c r="B68" s="58"/>
      <c r="C68" s="59"/>
      <c r="D68" s="59"/>
      <c r="E68" s="59"/>
      <c r="F68" s="59"/>
      <c r="G68" s="59"/>
      <c r="H68" s="59"/>
      <c r="I68" s="141"/>
      <c r="J68" s="59"/>
      <c r="K68" s="59"/>
      <c r="L68" s="60"/>
    </row>
    <row r="69" spans="2:12" s="1" customFormat="1" ht="36.950000000000003" customHeight="1">
      <c r="B69" s="40"/>
      <c r="C69" s="61" t="s">
        <v>107</v>
      </c>
      <c r="D69" s="62"/>
      <c r="E69" s="62"/>
      <c r="F69" s="62"/>
      <c r="G69" s="62"/>
      <c r="H69" s="62"/>
      <c r="I69" s="162"/>
      <c r="J69" s="62"/>
      <c r="K69" s="62"/>
      <c r="L69" s="60"/>
    </row>
    <row r="70" spans="2:12" s="1" customFormat="1" ht="6.95" customHeight="1">
      <c r="B70" s="40"/>
      <c r="C70" s="62"/>
      <c r="D70" s="62"/>
      <c r="E70" s="62"/>
      <c r="F70" s="62"/>
      <c r="G70" s="62"/>
      <c r="H70" s="62"/>
      <c r="I70" s="162"/>
      <c r="J70" s="62"/>
      <c r="K70" s="62"/>
      <c r="L70" s="60"/>
    </row>
    <row r="71" spans="2:12" s="1" customFormat="1" ht="14.45" customHeight="1">
      <c r="B71" s="40"/>
      <c r="C71" s="64" t="s">
        <v>18</v>
      </c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16.5" customHeight="1">
      <c r="B72" s="40"/>
      <c r="C72" s="62"/>
      <c r="D72" s="62"/>
      <c r="E72" s="375" t="str">
        <f>E7</f>
        <v>ŠTĚRBOHOLSKÁ spojka (G), Praha 15, č. akce 999167</v>
      </c>
      <c r="F72" s="376"/>
      <c r="G72" s="376"/>
      <c r="H72" s="376"/>
      <c r="I72" s="162"/>
      <c r="J72" s="62"/>
      <c r="K72" s="62"/>
      <c r="L72" s="60"/>
    </row>
    <row r="73" spans="2:12" s="1" customFormat="1" ht="14.45" customHeight="1">
      <c r="B73" s="40"/>
      <c r="C73" s="64" t="s">
        <v>92</v>
      </c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7.25" customHeight="1">
      <c r="B74" s="40"/>
      <c r="C74" s="62"/>
      <c r="D74" s="62"/>
      <c r="E74" s="350" t="str">
        <f>E9</f>
        <v>SO 181 - SO 181 - Přechodné dopravní značení</v>
      </c>
      <c r="F74" s="377"/>
      <c r="G74" s="377"/>
      <c r="H74" s="377"/>
      <c r="I74" s="162"/>
      <c r="J74" s="62"/>
      <c r="K74" s="62"/>
      <c r="L74" s="60"/>
    </row>
    <row r="75" spans="2:12" s="1" customFormat="1" ht="6.95" customHeight="1">
      <c r="B75" s="40"/>
      <c r="C75" s="62"/>
      <c r="D75" s="62"/>
      <c r="E75" s="62"/>
      <c r="F75" s="62"/>
      <c r="G75" s="62"/>
      <c r="H75" s="62"/>
      <c r="I75" s="162"/>
      <c r="J75" s="62"/>
      <c r="K75" s="62"/>
      <c r="L75" s="60"/>
    </row>
    <row r="76" spans="2:12" s="1" customFormat="1" ht="18" customHeight="1">
      <c r="B76" s="40"/>
      <c r="C76" s="64" t="s">
        <v>23</v>
      </c>
      <c r="D76" s="62"/>
      <c r="E76" s="62"/>
      <c r="F76" s="163" t="str">
        <f>F12</f>
        <v xml:space="preserve"> </v>
      </c>
      <c r="G76" s="62"/>
      <c r="H76" s="62"/>
      <c r="I76" s="164" t="s">
        <v>25</v>
      </c>
      <c r="J76" s="72" t="str">
        <f>IF(J12="","",J12)</f>
        <v>8. 8. 2018</v>
      </c>
      <c r="K76" s="62"/>
      <c r="L76" s="60"/>
    </row>
    <row r="77" spans="2:12" s="1" customFormat="1" ht="6.95" customHeight="1">
      <c r="B77" s="40"/>
      <c r="C77" s="62"/>
      <c r="D77" s="62"/>
      <c r="E77" s="62"/>
      <c r="F77" s="62"/>
      <c r="G77" s="62"/>
      <c r="H77" s="62"/>
      <c r="I77" s="162"/>
      <c r="J77" s="62"/>
      <c r="K77" s="62"/>
      <c r="L77" s="60"/>
    </row>
    <row r="78" spans="2:12" s="1" customFormat="1" ht="15">
      <c r="B78" s="40"/>
      <c r="C78" s="64" t="s">
        <v>27</v>
      </c>
      <c r="D78" s="62"/>
      <c r="E78" s="62"/>
      <c r="F78" s="163" t="str">
        <f>E15</f>
        <v xml:space="preserve"> </v>
      </c>
      <c r="G78" s="62"/>
      <c r="H78" s="62"/>
      <c r="I78" s="164" t="s">
        <v>32</v>
      </c>
      <c r="J78" s="163" t="str">
        <f>E21</f>
        <v xml:space="preserve"> </v>
      </c>
      <c r="K78" s="62"/>
      <c r="L78" s="60"/>
    </row>
    <row r="79" spans="2:12" s="1" customFormat="1" ht="14.45" customHeight="1">
      <c r="B79" s="40"/>
      <c r="C79" s="64" t="s">
        <v>30</v>
      </c>
      <c r="D79" s="62"/>
      <c r="E79" s="62"/>
      <c r="F79" s="163" t="str">
        <f>IF(E18="","",E18)</f>
        <v/>
      </c>
      <c r="G79" s="62"/>
      <c r="H79" s="62"/>
      <c r="I79" s="162"/>
      <c r="J79" s="62"/>
      <c r="K79" s="62"/>
      <c r="L79" s="60"/>
    </row>
    <row r="80" spans="2:12" s="1" customFormat="1" ht="10.35" customHeight="1">
      <c r="B80" s="40"/>
      <c r="C80" s="62"/>
      <c r="D80" s="62"/>
      <c r="E80" s="62"/>
      <c r="F80" s="62"/>
      <c r="G80" s="62"/>
      <c r="H80" s="62"/>
      <c r="I80" s="162"/>
      <c r="J80" s="62"/>
      <c r="K80" s="62"/>
      <c r="L80" s="60"/>
    </row>
    <row r="81" spans="2:65" s="9" customFormat="1" ht="29.25" customHeight="1">
      <c r="B81" s="165"/>
      <c r="C81" s="166" t="s">
        <v>108</v>
      </c>
      <c r="D81" s="167" t="s">
        <v>54</v>
      </c>
      <c r="E81" s="167" t="s">
        <v>50</v>
      </c>
      <c r="F81" s="167" t="s">
        <v>109</v>
      </c>
      <c r="G81" s="167" t="s">
        <v>110</v>
      </c>
      <c r="H81" s="167" t="s">
        <v>111</v>
      </c>
      <c r="I81" s="168" t="s">
        <v>112</v>
      </c>
      <c r="J81" s="167" t="s">
        <v>96</v>
      </c>
      <c r="K81" s="169" t="s">
        <v>113</v>
      </c>
      <c r="L81" s="170"/>
      <c r="M81" s="80" t="s">
        <v>114</v>
      </c>
      <c r="N81" s="81" t="s">
        <v>39</v>
      </c>
      <c r="O81" s="81" t="s">
        <v>115</v>
      </c>
      <c r="P81" s="81" t="s">
        <v>116</v>
      </c>
      <c r="Q81" s="81" t="s">
        <v>117</v>
      </c>
      <c r="R81" s="81" t="s">
        <v>118</v>
      </c>
      <c r="S81" s="81" t="s">
        <v>119</v>
      </c>
      <c r="T81" s="82" t="s">
        <v>120</v>
      </c>
    </row>
    <row r="82" spans="2:65" s="1" customFormat="1" ht="29.25" customHeight="1">
      <c r="B82" s="40"/>
      <c r="C82" s="86" t="s">
        <v>97</v>
      </c>
      <c r="D82" s="62"/>
      <c r="E82" s="62"/>
      <c r="F82" s="62"/>
      <c r="G82" s="62"/>
      <c r="H82" s="62"/>
      <c r="I82" s="162"/>
      <c r="J82" s="171">
        <f>BK82</f>
        <v>0</v>
      </c>
      <c r="K82" s="62"/>
      <c r="L82" s="60"/>
      <c r="M82" s="83"/>
      <c r="N82" s="84"/>
      <c r="O82" s="84"/>
      <c r="P82" s="172">
        <f>P83+P91</f>
        <v>0</v>
      </c>
      <c r="Q82" s="84"/>
      <c r="R82" s="172">
        <f>R83+R91</f>
        <v>766.04719999999998</v>
      </c>
      <c r="S82" s="84"/>
      <c r="T82" s="173">
        <f>T83+T91</f>
        <v>1385.52</v>
      </c>
      <c r="AT82" s="23" t="s">
        <v>68</v>
      </c>
      <c r="AU82" s="23" t="s">
        <v>98</v>
      </c>
      <c r="BK82" s="174">
        <f>BK83+BK91</f>
        <v>0</v>
      </c>
    </row>
    <row r="83" spans="2:65" s="10" customFormat="1" ht="37.35" customHeight="1">
      <c r="B83" s="175"/>
      <c r="C83" s="176"/>
      <c r="D83" s="177" t="s">
        <v>68</v>
      </c>
      <c r="E83" s="178" t="s">
        <v>121</v>
      </c>
      <c r="F83" s="178" t="s">
        <v>122</v>
      </c>
      <c r="G83" s="176"/>
      <c r="H83" s="176"/>
      <c r="I83" s="179"/>
      <c r="J83" s="180">
        <f>BK83</f>
        <v>0</v>
      </c>
      <c r="K83" s="176"/>
      <c r="L83" s="181"/>
      <c r="M83" s="182"/>
      <c r="N83" s="183"/>
      <c r="O83" s="183"/>
      <c r="P83" s="184">
        <f>P84</f>
        <v>0</v>
      </c>
      <c r="Q83" s="183"/>
      <c r="R83" s="184">
        <f>R84</f>
        <v>766.04719999999998</v>
      </c>
      <c r="S83" s="183"/>
      <c r="T83" s="185">
        <f>T84</f>
        <v>1385.52</v>
      </c>
      <c r="AR83" s="186" t="s">
        <v>77</v>
      </c>
      <c r="AT83" s="187" t="s">
        <v>68</v>
      </c>
      <c r="AU83" s="187" t="s">
        <v>69</v>
      </c>
      <c r="AY83" s="186" t="s">
        <v>123</v>
      </c>
      <c r="BK83" s="188">
        <f>BK84</f>
        <v>0</v>
      </c>
    </row>
    <row r="84" spans="2:65" s="10" customFormat="1" ht="19.899999999999999" customHeight="1">
      <c r="B84" s="175"/>
      <c r="C84" s="176"/>
      <c r="D84" s="177" t="s">
        <v>68</v>
      </c>
      <c r="E84" s="189" t="s">
        <v>176</v>
      </c>
      <c r="F84" s="189" t="s">
        <v>442</v>
      </c>
      <c r="G84" s="176"/>
      <c r="H84" s="176"/>
      <c r="I84" s="179"/>
      <c r="J84" s="190">
        <f>BK84</f>
        <v>0</v>
      </c>
      <c r="K84" s="176"/>
      <c r="L84" s="181"/>
      <c r="M84" s="182"/>
      <c r="N84" s="183"/>
      <c r="O84" s="183"/>
      <c r="P84" s="184">
        <f>SUM(P85:P90)</f>
        <v>0</v>
      </c>
      <c r="Q84" s="183"/>
      <c r="R84" s="184">
        <f>SUM(R85:R90)</f>
        <v>766.04719999999998</v>
      </c>
      <c r="S84" s="183"/>
      <c r="T84" s="185">
        <f>SUM(T85:T90)</f>
        <v>1385.52</v>
      </c>
      <c r="AR84" s="186" t="s">
        <v>77</v>
      </c>
      <c r="AT84" s="187" t="s">
        <v>68</v>
      </c>
      <c r="AU84" s="187" t="s">
        <v>77</v>
      </c>
      <c r="AY84" s="186" t="s">
        <v>123</v>
      </c>
      <c r="BK84" s="188">
        <f>SUM(BK85:BK90)</f>
        <v>0</v>
      </c>
    </row>
    <row r="85" spans="2:65" s="1" customFormat="1" ht="16.5" customHeight="1">
      <c r="B85" s="40"/>
      <c r="C85" s="191" t="s">
        <v>77</v>
      </c>
      <c r="D85" s="191" t="s">
        <v>125</v>
      </c>
      <c r="E85" s="192" t="s">
        <v>449</v>
      </c>
      <c r="F85" s="193" t="s">
        <v>450</v>
      </c>
      <c r="G85" s="194" t="s">
        <v>167</v>
      </c>
      <c r="H85" s="195">
        <v>920</v>
      </c>
      <c r="I85" s="196"/>
      <c r="J85" s="197">
        <f>ROUND(I85*H85,2)</f>
        <v>0</v>
      </c>
      <c r="K85" s="193" t="s">
        <v>129</v>
      </c>
      <c r="L85" s="60"/>
      <c r="M85" s="198" t="s">
        <v>21</v>
      </c>
      <c r="N85" s="199" t="s">
        <v>40</v>
      </c>
      <c r="O85" s="41"/>
      <c r="P85" s="200">
        <f>O85*H85</f>
        <v>0</v>
      </c>
      <c r="Q85" s="200">
        <v>0.83265999999999996</v>
      </c>
      <c r="R85" s="200">
        <f>Q85*H85</f>
        <v>766.04719999999998</v>
      </c>
      <c r="S85" s="200">
        <v>0</v>
      </c>
      <c r="T85" s="201">
        <f>S85*H85</f>
        <v>0</v>
      </c>
      <c r="AR85" s="23" t="s">
        <v>130</v>
      </c>
      <c r="AT85" s="23" t="s">
        <v>125</v>
      </c>
      <c r="AU85" s="23" t="s">
        <v>79</v>
      </c>
      <c r="AY85" s="23" t="s">
        <v>123</v>
      </c>
      <c r="BE85" s="202">
        <f>IF(N85="základní",J85,0)</f>
        <v>0</v>
      </c>
      <c r="BF85" s="202">
        <f>IF(N85="snížená",J85,0)</f>
        <v>0</v>
      </c>
      <c r="BG85" s="202">
        <f>IF(N85="zákl. přenesená",J85,0)</f>
        <v>0</v>
      </c>
      <c r="BH85" s="202">
        <f>IF(N85="sníž. přenesená",J85,0)</f>
        <v>0</v>
      </c>
      <c r="BI85" s="202">
        <f>IF(N85="nulová",J85,0)</f>
        <v>0</v>
      </c>
      <c r="BJ85" s="23" t="s">
        <v>77</v>
      </c>
      <c r="BK85" s="202">
        <f>ROUND(I85*H85,2)</f>
        <v>0</v>
      </c>
      <c r="BL85" s="23" t="s">
        <v>130</v>
      </c>
      <c r="BM85" s="23" t="s">
        <v>688</v>
      </c>
    </row>
    <row r="86" spans="2:65" s="11" customFormat="1" ht="13.5">
      <c r="B86" s="206"/>
      <c r="C86" s="207"/>
      <c r="D86" s="203" t="s">
        <v>134</v>
      </c>
      <c r="E86" s="208" t="s">
        <v>21</v>
      </c>
      <c r="F86" s="209" t="s">
        <v>689</v>
      </c>
      <c r="G86" s="207"/>
      <c r="H86" s="210">
        <v>920</v>
      </c>
      <c r="I86" s="211"/>
      <c r="J86" s="207"/>
      <c r="K86" s="207"/>
      <c r="L86" s="212"/>
      <c r="M86" s="213"/>
      <c r="N86" s="214"/>
      <c r="O86" s="214"/>
      <c r="P86" s="214"/>
      <c r="Q86" s="214"/>
      <c r="R86" s="214"/>
      <c r="S86" s="214"/>
      <c r="T86" s="215"/>
      <c r="AT86" s="216" t="s">
        <v>134</v>
      </c>
      <c r="AU86" s="216" t="s">
        <v>79</v>
      </c>
      <c r="AV86" s="11" t="s">
        <v>79</v>
      </c>
      <c r="AW86" s="11" t="s">
        <v>33</v>
      </c>
      <c r="AX86" s="11" t="s">
        <v>69</v>
      </c>
      <c r="AY86" s="216" t="s">
        <v>123</v>
      </c>
    </row>
    <row r="87" spans="2:65" s="12" customFormat="1" ht="13.5">
      <c r="B87" s="217"/>
      <c r="C87" s="218"/>
      <c r="D87" s="203" t="s">
        <v>134</v>
      </c>
      <c r="E87" s="219" t="s">
        <v>21</v>
      </c>
      <c r="F87" s="220" t="s">
        <v>136</v>
      </c>
      <c r="G87" s="218"/>
      <c r="H87" s="221">
        <v>920</v>
      </c>
      <c r="I87" s="222"/>
      <c r="J87" s="218"/>
      <c r="K87" s="218"/>
      <c r="L87" s="223"/>
      <c r="M87" s="224"/>
      <c r="N87" s="225"/>
      <c r="O87" s="225"/>
      <c r="P87" s="225"/>
      <c r="Q87" s="225"/>
      <c r="R87" s="225"/>
      <c r="S87" s="225"/>
      <c r="T87" s="226"/>
      <c r="AT87" s="227" t="s">
        <v>134</v>
      </c>
      <c r="AU87" s="227" t="s">
        <v>79</v>
      </c>
      <c r="AV87" s="12" t="s">
        <v>130</v>
      </c>
      <c r="AW87" s="12" t="s">
        <v>33</v>
      </c>
      <c r="AX87" s="12" t="s">
        <v>77</v>
      </c>
      <c r="AY87" s="227" t="s">
        <v>123</v>
      </c>
    </row>
    <row r="88" spans="2:65" s="1" customFormat="1" ht="25.5" customHeight="1">
      <c r="B88" s="40"/>
      <c r="C88" s="191" t="s">
        <v>79</v>
      </c>
      <c r="D88" s="191" t="s">
        <v>125</v>
      </c>
      <c r="E88" s="192" t="s">
        <v>455</v>
      </c>
      <c r="F88" s="193" t="s">
        <v>456</v>
      </c>
      <c r="G88" s="194" t="s">
        <v>167</v>
      </c>
      <c r="H88" s="195">
        <v>1840</v>
      </c>
      <c r="I88" s="196"/>
      <c r="J88" s="197">
        <f>ROUND(I88*H88,2)</f>
        <v>0</v>
      </c>
      <c r="K88" s="193" t="s">
        <v>129</v>
      </c>
      <c r="L88" s="60"/>
      <c r="M88" s="198" t="s">
        <v>21</v>
      </c>
      <c r="N88" s="199" t="s">
        <v>40</v>
      </c>
      <c r="O88" s="41"/>
      <c r="P88" s="200">
        <f>O88*H88</f>
        <v>0</v>
      </c>
      <c r="Q88" s="200">
        <v>0</v>
      </c>
      <c r="R88" s="200">
        <f>Q88*H88</f>
        <v>0</v>
      </c>
      <c r="S88" s="200">
        <v>0.753</v>
      </c>
      <c r="T88" s="201">
        <f>S88*H88</f>
        <v>1385.52</v>
      </c>
      <c r="AR88" s="23" t="s">
        <v>130</v>
      </c>
      <c r="AT88" s="23" t="s">
        <v>125</v>
      </c>
      <c r="AU88" s="23" t="s">
        <v>79</v>
      </c>
      <c r="AY88" s="23" t="s">
        <v>123</v>
      </c>
      <c r="BE88" s="202">
        <f>IF(N88="základní",J88,0)</f>
        <v>0</v>
      </c>
      <c r="BF88" s="202">
        <f>IF(N88="snížená",J88,0)</f>
        <v>0</v>
      </c>
      <c r="BG88" s="202">
        <f>IF(N88="zákl. přenesená",J88,0)</f>
        <v>0</v>
      </c>
      <c r="BH88" s="202">
        <f>IF(N88="sníž. přenesená",J88,0)</f>
        <v>0</v>
      </c>
      <c r="BI88" s="202">
        <f>IF(N88="nulová",J88,0)</f>
        <v>0</v>
      </c>
      <c r="BJ88" s="23" t="s">
        <v>77</v>
      </c>
      <c r="BK88" s="202">
        <f>ROUND(I88*H88,2)</f>
        <v>0</v>
      </c>
      <c r="BL88" s="23" t="s">
        <v>130</v>
      </c>
      <c r="BM88" s="23" t="s">
        <v>690</v>
      </c>
    </row>
    <row r="89" spans="2:65" s="11" customFormat="1" ht="27">
      <c r="B89" s="206"/>
      <c r="C89" s="207"/>
      <c r="D89" s="203" t="s">
        <v>134</v>
      </c>
      <c r="E89" s="208" t="s">
        <v>21</v>
      </c>
      <c r="F89" s="209" t="s">
        <v>691</v>
      </c>
      <c r="G89" s="207"/>
      <c r="H89" s="210">
        <v>1840</v>
      </c>
      <c r="I89" s="211"/>
      <c r="J89" s="207"/>
      <c r="K89" s="207"/>
      <c r="L89" s="212"/>
      <c r="M89" s="213"/>
      <c r="N89" s="214"/>
      <c r="O89" s="214"/>
      <c r="P89" s="214"/>
      <c r="Q89" s="214"/>
      <c r="R89" s="214"/>
      <c r="S89" s="214"/>
      <c r="T89" s="215"/>
      <c r="AT89" s="216" t="s">
        <v>134</v>
      </c>
      <c r="AU89" s="216" t="s">
        <v>79</v>
      </c>
      <c r="AV89" s="11" t="s">
        <v>79</v>
      </c>
      <c r="AW89" s="11" t="s">
        <v>33</v>
      </c>
      <c r="AX89" s="11" t="s">
        <v>69</v>
      </c>
      <c r="AY89" s="216" t="s">
        <v>123</v>
      </c>
    </row>
    <row r="90" spans="2:65" s="12" customFormat="1" ht="13.5">
      <c r="B90" s="217"/>
      <c r="C90" s="218"/>
      <c r="D90" s="203" t="s">
        <v>134</v>
      </c>
      <c r="E90" s="219" t="s">
        <v>21</v>
      </c>
      <c r="F90" s="220" t="s">
        <v>136</v>
      </c>
      <c r="G90" s="218"/>
      <c r="H90" s="221">
        <v>1840</v>
      </c>
      <c r="I90" s="222"/>
      <c r="J90" s="218"/>
      <c r="K90" s="218"/>
      <c r="L90" s="223"/>
      <c r="M90" s="224"/>
      <c r="N90" s="225"/>
      <c r="O90" s="225"/>
      <c r="P90" s="225"/>
      <c r="Q90" s="225"/>
      <c r="R90" s="225"/>
      <c r="S90" s="225"/>
      <c r="T90" s="226"/>
      <c r="AT90" s="227" t="s">
        <v>134</v>
      </c>
      <c r="AU90" s="227" t="s">
        <v>79</v>
      </c>
      <c r="AV90" s="12" t="s">
        <v>130</v>
      </c>
      <c r="AW90" s="12" t="s">
        <v>33</v>
      </c>
      <c r="AX90" s="12" t="s">
        <v>77</v>
      </c>
      <c r="AY90" s="227" t="s">
        <v>123</v>
      </c>
    </row>
    <row r="91" spans="2:65" s="10" customFormat="1" ht="37.35" customHeight="1">
      <c r="B91" s="175"/>
      <c r="C91" s="176"/>
      <c r="D91" s="177" t="s">
        <v>68</v>
      </c>
      <c r="E91" s="178" t="s">
        <v>80</v>
      </c>
      <c r="F91" s="178" t="s">
        <v>648</v>
      </c>
      <c r="G91" s="176"/>
      <c r="H91" s="176"/>
      <c r="I91" s="179"/>
      <c r="J91" s="180">
        <f>BK91</f>
        <v>0</v>
      </c>
      <c r="K91" s="176"/>
      <c r="L91" s="181"/>
      <c r="M91" s="182"/>
      <c r="N91" s="183"/>
      <c r="O91" s="183"/>
      <c r="P91" s="184">
        <f>P92+P95+P97</f>
        <v>0</v>
      </c>
      <c r="Q91" s="183"/>
      <c r="R91" s="184">
        <f>R92+R95+R97</f>
        <v>0</v>
      </c>
      <c r="S91" s="183"/>
      <c r="T91" s="185">
        <f>T92+T95+T97</f>
        <v>0</v>
      </c>
      <c r="AR91" s="186" t="s">
        <v>152</v>
      </c>
      <c r="AT91" s="187" t="s">
        <v>68</v>
      </c>
      <c r="AU91" s="187" t="s">
        <v>69</v>
      </c>
      <c r="AY91" s="186" t="s">
        <v>123</v>
      </c>
      <c r="BK91" s="188">
        <f>BK92+BK95+BK97</f>
        <v>0</v>
      </c>
    </row>
    <row r="92" spans="2:65" s="10" customFormat="1" ht="19.899999999999999" customHeight="1">
      <c r="B92" s="175"/>
      <c r="C92" s="176"/>
      <c r="D92" s="177" t="s">
        <v>68</v>
      </c>
      <c r="E92" s="189" t="s">
        <v>649</v>
      </c>
      <c r="F92" s="189" t="s">
        <v>650</v>
      </c>
      <c r="G92" s="176"/>
      <c r="H92" s="176"/>
      <c r="I92" s="179"/>
      <c r="J92" s="190">
        <f>BK92</f>
        <v>0</v>
      </c>
      <c r="K92" s="176"/>
      <c r="L92" s="181"/>
      <c r="M92" s="182"/>
      <c r="N92" s="183"/>
      <c r="O92" s="183"/>
      <c r="P92" s="184">
        <f>SUM(P93:P94)</f>
        <v>0</v>
      </c>
      <c r="Q92" s="183"/>
      <c r="R92" s="184">
        <f>SUM(R93:R94)</f>
        <v>0</v>
      </c>
      <c r="S92" s="183"/>
      <c r="T92" s="185">
        <f>SUM(T93:T94)</f>
        <v>0</v>
      </c>
      <c r="AR92" s="186" t="s">
        <v>152</v>
      </c>
      <c r="AT92" s="187" t="s">
        <v>68</v>
      </c>
      <c r="AU92" s="187" t="s">
        <v>77</v>
      </c>
      <c r="AY92" s="186" t="s">
        <v>123</v>
      </c>
      <c r="BK92" s="188">
        <f>SUM(BK93:BK94)</f>
        <v>0</v>
      </c>
    </row>
    <row r="93" spans="2:65" s="1" customFormat="1" ht="16.5" customHeight="1">
      <c r="B93" s="40"/>
      <c r="C93" s="191" t="s">
        <v>144</v>
      </c>
      <c r="D93" s="191" t="s">
        <v>125</v>
      </c>
      <c r="E93" s="192" t="s">
        <v>662</v>
      </c>
      <c r="F93" s="193" t="s">
        <v>663</v>
      </c>
      <c r="G93" s="194" t="s">
        <v>653</v>
      </c>
      <c r="H93" s="195">
        <v>1</v>
      </c>
      <c r="I93" s="196"/>
      <c r="J93" s="197">
        <f>ROUND(I93*H93,2)</f>
        <v>0</v>
      </c>
      <c r="K93" s="193" t="s">
        <v>129</v>
      </c>
      <c r="L93" s="60"/>
      <c r="M93" s="198" t="s">
        <v>21</v>
      </c>
      <c r="N93" s="199" t="s">
        <v>40</v>
      </c>
      <c r="O93" s="41"/>
      <c r="P93" s="200">
        <f>O93*H93</f>
        <v>0</v>
      </c>
      <c r="Q93" s="200">
        <v>0</v>
      </c>
      <c r="R93" s="200">
        <f>Q93*H93</f>
        <v>0</v>
      </c>
      <c r="S93" s="200">
        <v>0</v>
      </c>
      <c r="T93" s="201">
        <f>S93*H93</f>
        <v>0</v>
      </c>
      <c r="AR93" s="23" t="s">
        <v>654</v>
      </c>
      <c r="AT93" s="23" t="s">
        <v>125</v>
      </c>
      <c r="AU93" s="23" t="s">
        <v>79</v>
      </c>
      <c r="AY93" s="23" t="s">
        <v>123</v>
      </c>
      <c r="BE93" s="202">
        <f>IF(N93="základní",J93,0)</f>
        <v>0</v>
      </c>
      <c r="BF93" s="202">
        <f>IF(N93="snížená",J93,0)</f>
        <v>0</v>
      </c>
      <c r="BG93" s="202">
        <f>IF(N93="zákl. přenesená",J93,0)</f>
        <v>0</v>
      </c>
      <c r="BH93" s="202">
        <f>IF(N93="sníž. přenesená",J93,0)</f>
        <v>0</v>
      </c>
      <c r="BI93" s="202">
        <f>IF(N93="nulová",J93,0)</f>
        <v>0</v>
      </c>
      <c r="BJ93" s="23" t="s">
        <v>77</v>
      </c>
      <c r="BK93" s="202">
        <f>ROUND(I93*H93,2)</f>
        <v>0</v>
      </c>
      <c r="BL93" s="23" t="s">
        <v>654</v>
      </c>
      <c r="BM93" s="23" t="s">
        <v>692</v>
      </c>
    </row>
    <row r="94" spans="2:65" s="1" customFormat="1" ht="27">
      <c r="B94" s="40"/>
      <c r="C94" s="62"/>
      <c r="D94" s="203" t="s">
        <v>132</v>
      </c>
      <c r="E94" s="62"/>
      <c r="F94" s="204" t="s">
        <v>693</v>
      </c>
      <c r="G94" s="62"/>
      <c r="H94" s="62"/>
      <c r="I94" s="162"/>
      <c r="J94" s="62"/>
      <c r="K94" s="62"/>
      <c r="L94" s="60"/>
      <c r="M94" s="205"/>
      <c r="N94" s="41"/>
      <c r="O94" s="41"/>
      <c r="P94" s="41"/>
      <c r="Q94" s="41"/>
      <c r="R94" s="41"/>
      <c r="S94" s="41"/>
      <c r="T94" s="77"/>
      <c r="AT94" s="23" t="s">
        <v>132</v>
      </c>
      <c r="AU94" s="23" t="s">
        <v>79</v>
      </c>
    </row>
    <row r="95" spans="2:65" s="10" customFormat="1" ht="29.85" customHeight="1">
      <c r="B95" s="175"/>
      <c r="C95" s="176"/>
      <c r="D95" s="177" t="s">
        <v>68</v>
      </c>
      <c r="E95" s="189" t="s">
        <v>672</v>
      </c>
      <c r="F95" s="189" t="s">
        <v>673</v>
      </c>
      <c r="G95" s="176"/>
      <c r="H95" s="176"/>
      <c r="I95" s="179"/>
      <c r="J95" s="190">
        <f>BK95</f>
        <v>0</v>
      </c>
      <c r="K95" s="176"/>
      <c r="L95" s="181"/>
      <c r="M95" s="182"/>
      <c r="N95" s="183"/>
      <c r="O95" s="183"/>
      <c r="P95" s="184">
        <f>P96</f>
        <v>0</v>
      </c>
      <c r="Q95" s="183"/>
      <c r="R95" s="184">
        <f>R96</f>
        <v>0</v>
      </c>
      <c r="S95" s="183"/>
      <c r="T95" s="185">
        <f>T96</f>
        <v>0</v>
      </c>
      <c r="AR95" s="186" t="s">
        <v>152</v>
      </c>
      <c r="AT95" s="187" t="s">
        <v>68</v>
      </c>
      <c r="AU95" s="187" t="s">
        <v>77</v>
      </c>
      <c r="AY95" s="186" t="s">
        <v>123</v>
      </c>
      <c r="BK95" s="188">
        <f>BK96</f>
        <v>0</v>
      </c>
    </row>
    <row r="96" spans="2:65" s="1" customFormat="1" ht="16.5" customHeight="1">
      <c r="B96" s="40"/>
      <c r="C96" s="191" t="s">
        <v>130</v>
      </c>
      <c r="D96" s="191" t="s">
        <v>125</v>
      </c>
      <c r="E96" s="192" t="s">
        <v>694</v>
      </c>
      <c r="F96" s="193" t="s">
        <v>695</v>
      </c>
      <c r="G96" s="194" t="s">
        <v>696</v>
      </c>
      <c r="H96" s="195">
        <v>2</v>
      </c>
      <c r="I96" s="196"/>
      <c r="J96" s="197">
        <f>ROUND(I96*H96,2)</f>
        <v>0</v>
      </c>
      <c r="K96" s="193" t="s">
        <v>129</v>
      </c>
      <c r="L96" s="60"/>
      <c r="M96" s="198" t="s">
        <v>21</v>
      </c>
      <c r="N96" s="199" t="s">
        <v>40</v>
      </c>
      <c r="O96" s="41"/>
      <c r="P96" s="200">
        <f>O96*H96</f>
        <v>0</v>
      </c>
      <c r="Q96" s="200">
        <v>0</v>
      </c>
      <c r="R96" s="200">
        <f>Q96*H96</f>
        <v>0</v>
      </c>
      <c r="S96" s="200">
        <v>0</v>
      </c>
      <c r="T96" s="201">
        <f>S96*H96</f>
        <v>0</v>
      </c>
      <c r="AR96" s="23" t="s">
        <v>654</v>
      </c>
      <c r="AT96" s="23" t="s">
        <v>125</v>
      </c>
      <c r="AU96" s="23" t="s">
        <v>79</v>
      </c>
      <c r="AY96" s="23" t="s">
        <v>123</v>
      </c>
      <c r="BE96" s="202">
        <f>IF(N96="základní",J96,0)</f>
        <v>0</v>
      </c>
      <c r="BF96" s="202">
        <f>IF(N96="snížená",J96,0)</f>
        <v>0</v>
      </c>
      <c r="BG96" s="202">
        <f>IF(N96="zákl. přenesená",J96,0)</f>
        <v>0</v>
      </c>
      <c r="BH96" s="202">
        <f>IF(N96="sníž. přenesená",J96,0)</f>
        <v>0</v>
      </c>
      <c r="BI96" s="202">
        <f>IF(N96="nulová",J96,0)</f>
        <v>0</v>
      </c>
      <c r="BJ96" s="23" t="s">
        <v>77</v>
      </c>
      <c r="BK96" s="202">
        <f>ROUND(I96*H96,2)</f>
        <v>0</v>
      </c>
      <c r="BL96" s="23" t="s">
        <v>654</v>
      </c>
      <c r="BM96" s="23" t="s">
        <v>697</v>
      </c>
    </row>
    <row r="97" spans="2:65" s="10" customFormat="1" ht="29.85" customHeight="1">
      <c r="B97" s="175"/>
      <c r="C97" s="176"/>
      <c r="D97" s="177" t="s">
        <v>68</v>
      </c>
      <c r="E97" s="189" t="s">
        <v>698</v>
      </c>
      <c r="F97" s="189" t="s">
        <v>699</v>
      </c>
      <c r="G97" s="176"/>
      <c r="H97" s="176"/>
      <c r="I97" s="179"/>
      <c r="J97" s="190">
        <f>BK97</f>
        <v>0</v>
      </c>
      <c r="K97" s="176"/>
      <c r="L97" s="181"/>
      <c r="M97" s="182"/>
      <c r="N97" s="183"/>
      <c r="O97" s="183"/>
      <c r="P97" s="184">
        <f>SUM(P98:P99)</f>
        <v>0</v>
      </c>
      <c r="Q97" s="183"/>
      <c r="R97" s="184">
        <f>SUM(R98:R99)</f>
        <v>0</v>
      </c>
      <c r="S97" s="183"/>
      <c r="T97" s="185">
        <f>SUM(T98:T99)</f>
        <v>0</v>
      </c>
      <c r="AR97" s="186" t="s">
        <v>152</v>
      </c>
      <c r="AT97" s="187" t="s">
        <v>68</v>
      </c>
      <c r="AU97" s="187" t="s">
        <v>77</v>
      </c>
      <c r="AY97" s="186" t="s">
        <v>123</v>
      </c>
      <c r="BK97" s="188">
        <f>SUM(BK98:BK99)</f>
        <v>0</v>
      </c>
    </row>
    <row r="98" spans="2:65" s="1" customFormat="1" ht="16.5" customHeight="1">
      <c r="B98" s="40"/>
      <c r="C98" s="191" t="s">
        <v>152</v>
      </c>
      <c r="D98" s="191" t="s">
        <v>125</v>
      </c>
      <c r="E98" s="192" t="s">
        <v>700</v>
      </c>
      <c r="F98" s="193" t="s">
        <v>701</v>
      </c>
      <c r="G98" s="194" t="s">
        <v>653</v>
      </c>
      <c r="H98" s="195">
        <v>1</v>
      </c>
      <c r="I98" s="196"/>
      <c r="J98" s="197">
        <f>ROUND(I98*H98,2)</f>
        <v>0</v>
      </c>
      <c r="K98" s="193" t="s">
        <v>21</v>
      </c>
      <c r="L98" s="60"/>
      <c r="M98" s="198" t="s">
        <v>21</v>
      </c>
      <c r="N98" s="199" t="s">
        <v>40</v>
      </c>
      <c r="O98" s="41"/>
      <c r="P98" s="200">
        <f>O98*H98</f>
        <v>0</v>
      </c>
      <c r="Q98" s="200">
        <v>0</v>
      </c>
      <c r="R98" s="200">
        <f>Q98*H98</f>
        <v>0</v>
      </c>
      <c r="S98" s="200">
        <v>0</v>
      </c>
      <c r="T98" s="201">
        <f>S98*H98</f>
        <v>0</v>
      </c>
      <c r="AR98" s="23" t="s">
        <v>654</v>
      </c>
      <c r="AT98" s="23" t="s">
        <v>125</v>
      </c>
      <c r="AU98" s="23" t="s">
        <v>79</v>
      </c>
      <c r="AY98" s="23" t="s">
        <v>123</v>
      </c>
      <c r="BE98" s="202">
        <f>IF(N98="základní",J98,0)</f>
        <v>0</v>
      </c>
      <c r="BF98" s="202">
        <f>IF(N98="snížená",J98,0)</f>
        <v>0</v>
      </c>
      <c r="BG98" s="202">
        <f>IF(N98="zákl. přenesená",J98,0)</f>
        <v>0</v>
      </c>
      <c r="BH98" s="202">
        <f>IF(N98="sníž. přenesená",J98,0)</f>
        <v>0</v>
      </c>
      <c r="BI98" s="202">
        <f>IF(N98="nulová",J98,0)</f>
        <v>0</v>
      </c>
      <c r="BJ98" s="23" t="s">
        <v>77</v>
      </c>
      <c r="BK98" s="202">
        <f>ROUND(I98*H98,2)</f>
        <v>0</v>
      </c>
      <c r="BL98" s="23" t="s">
        <v>654</v>
      </c>
      <c r="BM98" s="23" t="s">
        <v>702</v>
      </c>
    </row>
    <row r="99" spans="2:65" s="1" customFormat="1" ht="27">
      <c r="B99" s="40"/>
      <c r="C99" s="62"/>
      <c r="D99" s="203" t="s">
        <v>132</v>
      </c>
      <c r="E99" s="62"/>
      <c r="F99" s="204" t="s">
        <v>703</v>
      </c>
      <c r="G99" s="62"/>
      <c r="H99" s="62"/>
      <c r="I99" s="162"/>
      <c r="J99" s="62"/>
      <c r="K99" s="62"/>
      <c r="L99" s="60"/>
      <c r="M99" s="252"/>
      <c r="N99" s="249"/>
      <c r="O99" s="249"/>
      <c r="P99" s="249"/>
      <c r="Q99" s="249"/>
      <c r="R99" s="249"/>
      <c r="S99" s="249"/>
      <c r="T99" s="253"/>
      <c r="AT99" s="23" t="s">
        <v>132</v>
      </c>
      <c r="AU99" s="23" t="s">
        <v>79</v>
      </c>
    </row>
    <row r="100" spans="2:65" s="1" customFormat="1" ht="6.95" customHeight="1">
      <c r="B100" s="55"/>
      <c r="C100" s="56"/>
      <c r="D100" s="56"/>
      <c r="E100" s="56"/>
      <c r="F100" s="56"/>
      <c r="G100" s="56"/>
      <c r="H100" s="56"/>
      <c r="I100" s="138"/>
      <c r="J100" s="56"/>
      <c r="K100" s="56"/>
      <c r="L100" s="60"/>
    </row>
  </sheetData>
  <sheetProtection algorithmName="SHA-512" hashValue="iF344ilt4NIJJrSmKpABXjrcDl8tEbdswXyLNJKUtz2PeBPY2tnx/fZ4ChCEEacr0GKouXMtLleP/jqosA1Nng==" saltValue="o300VeSngNRQBIHA17gs4APAC1CJcCrOh0JyKUaO4T7jVK53QPMOELYMszo8TrxBBDa7qv3WIFajCGalLJ1tgw==" spinCount="100000" sheet="1" objects="1" scenarios="1" formatColumns="0" formatRows="0" autoFilter="0"/>
  <autoFilter ref="C81:K99"/>
  <mergeCells count="10">
    <mergeCell ref="J51:J52"/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54" customWidth="1"/>
    <col min="2" max="2" width="1.6640625" style="254" customWidth="1"/>
    <col min="3" max="4" width="5" style="254" customWidth="1"/>
    <col min="5" max="5" width="11.6640625" style="254" customWidth="1"/>
    <col min="6" max="6" width="9.1640625" style="254" customWidth="1"/>
    <col min="7" max="7" width="5" style="254" customWidth="1"/>
    <col min="8" max="8" width="77.83203125" style="254" customWidth="1"/>
    <col min="9" max="10" width="20" style="254" customWidth="1"/>
    <col min="11" max="11" width="1.6640625" style="254" customWidth="1"/>
  </cols>
  <sheetData>
    <row r="1" spans="2:11" ht="37.5" customHeight="1"/>
    <row r="2" spans="2:11" ht="7.5" customHeight="1">
      <c r="B2" s="255"/>
      <c r="C2" s="256"/>
      <c r="D2" s="256"/>
      <c r="E2" s="256"/>
      <c r="F2" s="256"/>
      <c r="G2" s="256"/>
      <c r="H2" s="256"/>
      <c r="I2" s="256"/>
      <c r="J2" s="256"/>
      <c r="K2" s="257"/>
    </row>
    <row r="3" spans="2:11" s="14" customFormat="1" ht="45" customHeight="1">
      <c r="B3" s="258"/>
      <c r="C3" s="382" t="s">
        <v>704</v>
      </c>
      <c r="D3" s="382"/>
      <c r="E3" s="382"/>
      <c r="F3" s="382"/>
      <c r="G3" s="382"/>
      <c r="H3" s="382"/>
      <c r="I3" s="382"/>
      <c r="J3" s="382"/>
      <c r="K3" s="259"/>
    </row>
    <row r="4" spans="2:11" ht="25.5" customHeight="1">
      <c r="B4" s="260"/>
      <c r="C4" s="386" t="s">
        <v>705</v>
      </c>
      <c r="D4" s="386"/>
      <c r="E4" s="386"/>
      <c r="F4" s="386"/>
      <c r="G4" s="386"/>
      <c r="H4" s="386"/>
      <c r="I4" s="386"/>
      <c r="J4" s="386"/>
      <c r="K4" s="261"/>
    </row>
    <row r="5" spans="2:11" ht="5.25" customHeight="1">
      <c r="B5" s="260"/>
      <c r="C5" s="262"/>
      <c r="D5" s="262"/>
      <c r="E5" s="262"/>
      <c r="F5" s="262"/>
      <c r="G5" s="262"/>
      <c r="H5" s="262"/>
      <c r="I5" s="262"/>
      <c r="J5" s="262"/>
      <c r="K5" s="261"/>
    </row>
    <row r="6" spans="2:11" ht="15" customHeight="1">
      <c r="B6" s="260"/>
      <c r="C6" s="385" t="s">
        <v>706</v>
      </c>
      <c r="D6" s="385"/>
      <c r="E6" s="385"/>
      <c r="F6" s="385"/>
      <c r="G6" s="385"/>
      <c r="H6" s="385"/>
      <c r="I6" s="385"/>
      <c r="J6" s="385"/>
      <c r="K6" s="261"/>
    </row>
    <row r="7" spans="2:11" ht="15" customHeight="1">
      <c r="B7" s="264"/>
      <c r="C7" s="385" t="s">
        <v>707</v>
      </c>
      <c r="D7" s="385"/>
      <c r="E7" s="385"/>
      <c r="F7" s="385"/>
      <c r="G7" s="385"/>
      <c r="H7" s="385"/>
      <c r="I7" s="385"/>
      <c r="J7" s="385"/>
      <c r="K7" s="261"/>
    </row>
    <row r="8" spans="2:11" ht="12.75" customHeight="1">
      <c r="B8" s="264"/>
      <c r="C8" s="263"/>
      <c r="D8" s="263"/>
      <c r="E8" s="263"/>
      <c r="F8" s="263"/>
      <c r="G8" s="263"/>
      <c r="H8" s="263"/>
      <c r="I8" s="263"/>
      <c r="J8" s="263"/>
      <c r="K8" s="261"/>
    </row>
    <row r="9" spans="2:11" ht="15" customHeight="1">
      <c r="B9" s="264"/>
      <c r="C9" s="385" t="s">
        <v>708</v>
      </c>
      <c r="D9" s="385"/>
      <c r="E9" s="385"/>
      <c r="F9" s="385"/>
      <c r="G9" s="385"/>
      <c r="H9" s="385"/>
      <c r="I9" s="385"/>
      <c r="J9" s="385"/>
      <c r="K9" s="261"/>
    </row>
    <row r="10" spans="2:11" ht="15" customHeight="1">
      <c r="B10" s="264"/>
      <c r="C10" s="263"/>
      <c r="D10" s="385" t="s">
        <v>709</v>
      </c>
      <c r="E10" s="385"/>
      <c r="F10" s="385"/>
      <c r="G10" s="385"/>
      <c r="H10" s="385"/>
      <c r="I10" s="385"/>
      <c r="J10" s="385"/>
      <c r="K10" s="261"/>
    </row>
    <row r="11" spans="2:11" ht="15" customHeight="1">
      <c r="B11" s="264"/>
      <c r="C11" s="265"/>
      <c r="D11" s="385" t="s">
        <v>710</v>
      </c>
      <c r="E11" s="385"/>
      <c r="F11" s="385"/>
      <c r="G11" s="385"/>
      <c r="H11" s="385"/>
      <c r="I11" s="385"/>
      <c r="J11" s="385"/>
      <c r="K11" s="261"/>
    </row>
    <row r="12" spans="2:11" ht="12.75" customHeight="1">
      <c r="B12" s="264"/>
      <c r="C12" s="265"/>
      <c r="D12" s="265"/>
      <c r="E12" s="265"/>
      <c r="F12" s="265"/>
      <c r="G12" s="265"/>
      <c r="H12" s="265"/>
      <c r="I12" s="265"/>
      <c r="J12" s="265"/>
      <c r="K12" s="261"/>
    </row>
    <row r="13" spans="2:11" ht="15" customHeight="1">
      <c r="B13" s="264"/>
      <c r="C13" s="265"/>
      <c r="D13" s="385" t="s">
        <v>711</v>
      </c>
      <c r="E13" s="385"/>
      <c r="F13" s="385"/>
      <c r="G13" s="385"/>
      <c r="H13" s="385"/>
      <c r="I13" s="385"/>
      <c r="J13" s="385"/>
      <c r="K13" s="261"/>
    </row>
    <row r="14" spans="2:11" ht="15" customHeight="1">
      <c r="B14" s="264"/>
      <c r="C14" s="265"/>
      <c r="D14" s="385" t="s">
        <v>712</v>
      </c>
      <c r="E14" s="385"/>
      <c r="F14" s="385"/>
      <c r="G14" s="385"/>
      <c r="H14" s="385"/>
      <c r="I14" s="385"/>
      <c r="J14" s="385"/>
      <c r="K14" s="261"/>
    </row>
    <row r="15" spans="2:11" ht="15" customHeight="1">
      <c r="B15" s="264"/>
      <c r="C15" s="265"/>
      <c r="D15" s="385" t="s">
        <v>713</v>
      </c>
      <c r="E15" s="385"/>
      <c r="F15" s="385"/>
      <c r="G15" s="385"/>
      <c r="H15" s="385"/>
      <c r="I15" s="385"/>
      <c r="J15" s="385"/>
      <c r="K15" s="261"/>
    </row>
    <row r="16" spans="2:11" ht="15" customHeight="1">
      <c r="B16" s="264"/>
      <c r="C16" s="265"/>
      <c r="D16" s="265"/>
      <c r="E16" s="266" t="s">
        <v>76</v>
      </c>
      <c r="F16" s="385" t="s">
        <v>714</v>
      </c>
      <c r="G16" s="385"/>
      <c r="H16" s="385"/>
      <c r="I16" s="385"/>
      <c r="J16" s="385"/>
      <c r="K16" s="261"/>
    </row>
    <row r="17" spans="2:11" ht="15" customHeight="1">
      <c r="B17" s="264"/>
      <c r="C17" s="265"/>
      <c r="D17" s="265"/>
      <c r="E17" s="266" t="s">
        <v>715</v>
      </c>
      <c r="F17" s="385" t="s">
        <v>716</v>
      </c>
      <c r="G17" s="385"/>
      <c r="H17" s="385"/>
      <c r="I17" s="385"/>
      <c r="J17" s="385"/>
      <c r="K17" s="261"/>
    </row>
    <row r="18" spans="2:11" ht="15" customHeight="1">
      <c r="B18" s="264"/>
      <c r="C18" s="265"/>
      <c r="D18" s="265"/>
      <c r="E18" s="266" t="s">
        <v>717</v>
      </c>
      <c r="F18" s="385" t="s">
        <v>718</v>
      </c>
      <c r="G18" s="385"/>
      <c r="H18" s="385"/>
      <c r="I18" s="385"/>
      <c r="J18" s="385"/>
      <c r="K18" s="261"/>
    </row>
    <row r="19" spans="2:11" ht="15" customHeight="1">
      <c r="B19" s="264"/>
      <c r="C19" s="265"/>
      <c r="D19" s="265"/>
      <c r="E19" s="266" t="s">
        <v>719</v>
      </c>
      <c r="F19" s="385" t="s">
        <v>720</v>
      </c>
      <c r="G19" s="385"/>
      <c r="H19" s="385"/>
      <c r="I19" s="385"/>
      <c r="J19" s="385"/>
      <c r="K19" s="261"/>
    </row>
    <row r="20" spans="2:11" ht="15" customHeight="1">
      <c r="B20" s="264"/>
      <c r="C20" s="265"/>
      <c r="D20" s="265"/>
      <c r="E20" s="266" t="s">
        <v>721</v>
      </c>
      <c r="F20" s="385" t="s">
        <v>722</v>
      </c>
      <c r="G20" s="385"/>
      <c r="H20" s="385"/>
      <c r="I20" s="385"/>
      <c r="J20" s="385"/>
      <c r="K20" s="261"/>
    </row>
    <row r="21" spans="2:11" ht="15" customHeight="1">
      <c r="B21" s="264"/>
      <c r="C21" s="265"/>
      <c r="D21" s="265"/>
      <c r="E21" s="266" t="s">
        <v>723</v>
      </c>
      <c r="F21" s="385" t="s">
        <v>724</v>
      </c>
      <c r="G21" s="385"/>
      <c r="H21" s="385"/>
      <c r="I21" s="385"/>
      <c r="J21" s="385"/>
      <c r="K21" s="261"/>
    </row>
    <row r="22" spans="2:11" ht="12.75" customHeight="1">
      <c r="B22" s="264"/>
      <c r="C22" s="265"/>
      <c r="D22" s="265"/>
      <c r="E22" s="265"/>
      <c r="F22" s="265"/>
      <c r="G22" s="265"/>
      <c r="H22" s="265"/>
      <c r="I22" s="265"/>
      <c r="J22" s="265"/>
      <c r="K22" s="261"/>
    </row>
    <row r="23" spans="2:11" ht="15" customHeight="1">
      <c r="B23" s="264"/>
      <c r="C23" s="385" t="s">
        <v>725</v>
      </c>
      <c r="D23" s="385"/>
      <c r="E23" s="385"/>
      <c r="F23" s="385"/>
      <c r="G23" s="385"/>
      <c r="H23" s="385"/>
      <c r="I23" s="385"/>
      <c r="J23" s="385"/>
      <c r="K23" s="261"/>
    </row>
    <row r="24" spans="2:11" ht="15" customHeight="1">
      <c r="B24" s="264"/>
      <c r="C24" s="385" t="s">
        <v>726</v>
      </c>
      <c r="D24" s="385"/>
      <c r="E24" s="385"/>
      <c r="F24" s="385"/>
      <c r="G24" s="385"/>
      <c r="H24" s="385"/>
      <c r="I24" s="385"/>
      <c r="J24" s="385"/>
      <c r="K24" s="261"/>
    </row>
    <row r="25" spans="2:11" ht="15" customHeight="1">
      <c r="B25" s="264"/>
      <c r="C25" s="263"/>
      <c r="D25" s="385" t="s">
        <v>727</v>
      </c>
      <c r="E25" s="385"/>
      <c r="F25" s="385"/>
      <c r="G25" s="385"/>
      <c r="H25" s="385"/>
      <c r="I25" s="385"/>
      <c r="J25" s="385"/>
      <c r="K25" s="261"/>
    </row>
    <row r="26" spans="2:11" ht="15" customHeight="1">
      <c r="B26" s="264"/>
      <c r="C26" s="265"/>
      <c r="D26" s="385" t="s">
        <v>728</v>
      </c>
      <c r="E26" s="385"/>
      <c r="F26" s="385"/>
      <c r="G26" s="385"/>
      <c r="H26" s="385"/>
      <c r="I26" s="385"/>
      <c r="J26" s="385"/>
      <c r="K26" s="261"/>
    </row>
    <row r="27" spans="2:11" ht="12.75" customHeight="1">
      <c r="B27" s="264"/>
      <c r="C27" s="265"/>
      <c r="D27" s="265"/>
      <c r="E27" s="265"/>
      <c r="F27" s="265"/>
      <c r="G27" s="265"/>
      <c r="H27" s="265"/>
      <c r="I27" s="265"/>
      <c r="J27" s="265"/>
      <c r="K27" s="261"/>
    </row>
    <row r="28" spans="2:11" ht="15" customHeight="1">
      <c r="B28" s="264"/>
      <c r="C28" s="265"/>
      <c r="D28" s="385" t="s">
        <v>729</v>
      </c>
      <c r="E28" s="385"/>
      <c r="F28" s="385"/>
      <c r="G28" s="385"/>
      <c r="H28" s="385"/>
      <c r="I28" s="385"/>
      <c r="J28" s="385"/>
      <c r="K28" s="261"/>
    </row>
    <row r="29" spans="2:11" ht="15" customHeight="1">
      <c r="B29" s="264"/>
      <c r="C29" s="265"/>
      <c r="D29" s="385" t="s">
        <v>730</v>
      </c>
      <c r="E29" s="385"/>
      <c r="F29" s="385"/>
      <c r="G29" s="385"/>
      <c r="H29" s="385"/>
      <c r="I29" s="385"/>
      <c r="J29" s="385"/>
      <c r="K29" s="261"/>
    </row>
    <row r="30" spans="2:11" ht="12.75" customHeight="1">
      <c r="B30" s="264"/>
      <c r="C30" s="265"/>
      <c r="D30" s="265"/>
      <c r="E30" s="265"/>
      <c r="F30" s="265"/>
      <c r="G30" s="265"/>
      <c r="H30" s="265"/>
      <c r="I30" s="265"/>
      <c r="J30" s="265"/>
      <c r="K30" s="261"/>
    </row>
    <row r="31" spans="2:11" ht="15" customHeight="1">
      <c r="B31" s="264"/>
      <c r="C31" s="265"/>
      <c r="D31" s="385" t="s">
        <v>731</v>
      </c>
      <c r="E31" s="385"/>
      <c r="F31" s="385"/>
      <c r="G31" s="385"/>
      <c r="H31" s="385"/>
      <c r="I31" s="385"/>
      <c r="J31" s="385"/>
      <c r="K31" s="261"/>
    </row>
    <row r="32" spans="2:11" ht="15" customHeight="1">
      <c r="B32" s="264"/>
      <c r="C32" s="265"/>
      <c r="D32" s="385" t="s">
        <v>732</v>
      </c>
      <c r="E32" s="385"/>
      <c r="F32" s="385"/>
      <c r="G32" s="385"/>
      <c r="H32" s="385"/>
      <c r="I32" s="385"/>
      <c r="J32" s="385"/>
      <c r="K32" s="261"/>
    </row>
    <row r="33" spans="2:11" ht="15" customHeight="1">
      <c r="B33" s="264"/>
      <c r="C33" s="265"/>
      <c r="D33" s="385" t="s">
        <v>733</v>
      </c>
      <c r="E33" s="385"/>
      <c r="F33" s="385"/>
      <c r="G33" s="385"/>
      <c r="H33" s="385"/>
      <c r="I33" s="385"/>
      <c r="J33" s="385"/>
      <c r="K33" s="261"/>
    </row>
    <row r="34" spans="2:11" ht="15" customHeight="1">
      <c r="B34" s="264"/>
      <c r="C34" s="265"/>
      <c r="D34" s="263"/>
      <c r="E34" s="267" t="s">
        <v>108</v>
      </c>
      <c r="F34" s="263"/>
      <c r="G34" s="385" t="s">
        <v>734</v>
      </c>
      <c r="H34" s="385"/>
      <c r="I34" s="385"/>
      <c r="J34" s="385"/>
      <c r="K34" s="261"/>
    </row>
    <row r="35" spans="2:11" ht="30.75" customHeight="1">
      <c r="B35" s="264"/>
      <c r="C35" s="265"/>
      <c r="D35" s="263"/>
      <c r="E35" s="267" t="s">
        <v>735</v>
      </c>
      <c r="F35" s="263"/>
      <c r="G35" s="385" t="s">
        <v>736</v>
      </c>
      <c r="H35" s="385"/>
      <c r="I35" s="385"/>
      <c r="J35" s="385"/>
      <c r="K35" s="261"/>
    </row>
    <row r="36" spans="2:11" ht="15" customHeight="1">
      <c r="B36" s="264"/>
      <c r="C36" s="265"/>
      <c r="D36" s="263"/>
      <c r="E36" s="267" t="s">
        <v>50</v>
      </c>
      <c r="F36" s="263"/>
      <c r="G36" s="385" t="s">
        <v>737</v>
      </c>
      <c r="H36" s="385"/>
      <c r="I36" s="385"/>
      <c r="J36" s="385"/>
      <c r="K36" s="261"/>
    </row>
    <row r="37" spans="2:11" ht="15" customHeight="1">
      <c r="B37" s="264"/>
      <c r="C37" s="265"/>
      <c r="D37" s="263"/>
      <c r="E37" s="267" t="s">
        <v>109</v>
      </c>
      <c r="F37" s="263"/>
      <c r="G37" s="385" t="s">
        <v>738</v>
      </c>
      <c r="H37" s="385"/>
      <c r="I37" s="385"/>
      <c r="J37" s="385"/>
      <c r="K37" s="261"/>
    </row>
    <row r="38" spans="2:11" ht="15" customHeight="1">
      <c r="B38" s="264"/>
      <c r="C38" s="265"/>
      <c r="D38" s="263"/>
      <c r="E38" s="267" t="s">
        <v>110</v>
      </c>
      <c r="F38" s="263"/>
      <c r="G38" s="385" t="s">
        <v>739</v>
      </c>
      <c r="H38" s="385"/>
      <c r="I38" s="385"/>
      <c r="J38" s="385"/>
      <c r="K38" s="261"/>
    </row>
    <row r="39" spans="2:11" ht="15" customHeight="1">
      <c r="B39" s="264"/>
      <c r="C39" s="265"/>
      <c r="D39" s="263"/>
      <c r="E39" s="267" t="s">
        <v>111</v>
      </c>
      <c r="F39" s="263"/>
      <c r="G39" s="385" t="s">
        <v>740</v>
      </c>
      <c r="H39" s="385"/>
      <c r="I39" s="385"/>
      <c r="J39" s="385"/>
      <c r="K39" s="261"/>
    </row>
    <row r="40" spans="2:11" ht="15" customHeight="1">
      <c r="B40" s="264"/>
      <c r="C40" s="265"/>
      <c r="D40" s="263"/>
      <c r="E40" s="267" t="s">
        <v>741</v>
      </c>
      <c r="F40" s="263"/>
      <c r="G40" s="385" t="s">
        <v>742</v>
      </c>
      <c r="H40" s="385"/>
      <c r="I40" s="385"/>
      <c r="J40" s="385"/>
      <c r="K40" s="261"/>
    </row>
    <row r="41" spans="2:11" ht="15" customHeight="1">
      <c r="B41" s="264"/>
      <c r="C41" s="265"/>
      <c r="D41" s="263"/>
      <c r="E41" s="267"/>
      <c r="F41" s="263"/>
      <c r="G41" s="385" t="s">
        <v>743</v>
      </c>
      <c r="H41" s="385"/>
      <c r="I41" s="385"/>
      <c r="J41" s="385"/>
      <c r="K41" s="261"/>
    </row>
    <row r="42" spans="2:11" ht="15" customHeight="1">
      <c r="B42" s="264"/>
      <c r="C42" s="265"/>
      <c r="D42" s="263"/>
      <c r="E42" s="267" t="s">
        <v>744</v>
      </c>
      <c r="F42" s="263"/>
      <c r="G42" s="385" t="s">
        <v>745</v>
      </c>
      <c r="H42" s="385"/>
      <c r="I42" s="385"/>
      <c r="J42" s="385"/>
      <c r="K42" s="261"/>
    </row>
    <row r="43" spans="2:11" ht="15" customHeight="1">
      <c r="B43" s="264"/>
      <c r="C43" s="265"/>
      <c r="D43" s="263"/>
      <c r="E43" s="267" t="s">
        <v>113</v>
      </c>
      <c r="F43" s="263"/>
      <c r="G43" s="385" t="s">
        <v>746</v>
      </c>
      <c r="H43" s="385"/>
      <c r="I43" s="385"/>
      <c r="J43" s="385"/>
      <c r="K43" s="261"/>
    </row>
    <row r="44" spans="2:11" ht="12.75" customHeight="1">
      <c r="B44" s="264"/>
      <c r="C44" s="265"/>
      <c r="D44" s="263"/>
      <c r="E44" s="263"/>
      <c r="F44" s="263"/>
      <c r="G44" s="263"/>
      <c r="H44" s="263"/>
      <c r="I44" s="263"/>
      <c r="J44" s="263"/>
      <c r="K44" s="261"/>
    </row>
    <row r="45" spans="2:11" ht="15" customHeight="1">
      <c r="B45" s="264"/>
      <c r="C45" s="265"/>
      <c r="D45" s="385" t="s">
        <v>747</v>
      </c>
      <c r="E45" s="385"/>
      <c r="F45" s="385"/>
      <c r="G45" s="385"/>
      <c r="H45" s="385"/>
      <c r="I45" s="385"/>
      <c r="J45" s="385"/>
      <c r="K45" s="261"/>
    </row>
    <row r="46" spans="2:11" ht="15" customHeight="1">
      <c r="B46" s="264"/>
      <c r="C46" s="265"/>
      <c r="D46" s="265"/>
      <c r="E46" s="385" t="s">
        <v>748</v>
      </c>
      <c r="F46" s="385"/>
      <c r="G46" s="385"/>
      <c r="H46" s="385"/>
      <c r="I46" s="385"/>
      <c r="J46" s="385"/>
      <c r="K46" s="261"/>
    </row>
    <row r="47" spans="2:11" ht="15" customHeight="1">
      <c r="B47" s="264"/>
      <c r="C47" s="265"/>
      <c r="D47" s="265"/>
      <c r="E47" s="385" t="s">
        <v>749</v>
      </c>
      <c r="F47" s="385"/>
      <c r="G47" s="385"/>
      <c r="H47" s="385"/>
      <c r="I47" s="385"/>
      <c r="J47" s="385"/>
      <c r="K47" s="261"/>
    </row>
    <row r="48" spans="2:11" ht="15" customHeight="1">
      <c r="B48" s="264"/>
      <c r="C48" s="265"/>
      <c r="D48" s="265"/>
      <c r="E48" s="385" t="s">
        <v>750</v>
      </c>
      <c r="F48" s="385"/>
      <c r="G48" s="385"/>
      <c r="H48" s="385"/>
      <c r="I48" s="385"/>
      <c r="J48" s="385"/>
      <c r="K48" s="261"/>
    </row>
    <row r="49" spans="2:11" ht="15" customHeight="1">
      <c r="B49" s="264"/>
      <c r="C49" s="265"/>
      <c r="D49" s="385" t="s">
        <v>751</v>
      </c>
      <c r="E49" s="385"/>
      <c r="F49" s="385"/>
      <c r="G49" s="385"/>
      <c r="H49" s="385"/>
      <c r="I49" s="385"/>
      <c r="J49" s="385"/>
      <c r="K49" s="261"/>
    </row>
    <row r="50" spans="2:11" ht="25.5" customHeight="1">
      <c r="B50" s="260"/>
      <c r="C50" s="386" t="s">
        <v>752</v>
      </c>
      <c r="D50" s="386"/>
      <c r="E50" s="386"/>
      <c r="F50" s="386"/>
      <c r="G50" s="386"/>
      <c r="H50" s="386"/>
      <c r="I50" s="386"/>
      <c r="J50" s="386"/>
      <c r="K50" s="261"/>
    </row>
    <row r="51" spans="2:11" ht="5.25" customHeight="1">
      <c r="B51" s="260"/>
      <c r="C51" s="262"/>
      <c r="D51" s="262"/>
      <c r="E51" s="262"/>
      <c r="F51" s="262"/>
      <c r="G51" s="262"/>
      <c r="H51" s="262"/>
      <c r="I51" s="262"/>
      <c r="J51" s="262"/>
      <c r="K51" s="261"/>
    </row>
    <row r="52" spans="2:11" ht="15" customHeight="1">
      <c r="B52" s="260"/>
      <c r="C52" s="385" t="s">
        <v>753</v>
      </c>
      <c r="D52" s="385"/>
      <c r="E52" s="385"/>
      <c r="F52" s="385"/>
      <c r="G52" s="385"/>
      <c r="H52" s="385"/>
      <c r="I52" s="385"/>
      <c r="J52" s="385"/>
      <c r="K52" s="261"/>
    </row>
    <row r="53" spans="2:11" ht="15" customHeight="1">
      <c r="B53" s="260"/>
      <c r="C53" s="385" t="s">
        <v>754</v>
      </c>
      <c r="D53" s="385"/>
      <c r="E53" s="385"/>
      <c r="F53" s="385"/>
      <c r="G53" s="385"/>
      <c r="H53" s="385"/>
      <c r="I53" s="385"/>
      <c r="J53" s="385"/>
      <c r="K53" s="261"/>
    </row>
    <row r="54" spans="2:11" ht="12.75" customHeight="1">
      <c r="B54" s="260"/>
      <c r="C54" s="263"/>
      <c r="D54" s="263"/>
      <c r="E54" s="263"/>
      <c r="F54" s="263"/>
      <c r="G54" s="263"/>
      <c r="H54" s="263"/>
      <c r="I54" s="263"/>
      <c r="J54" s="263"/>
      <c r="K54" s="261"/>
    </row>
    <row r="55" spans="2:11" ht="15" customHeight="1">
      <c r="B55" s="260"/>
      <c r="C55" s="385" t="s">
        <v>755</v>
      </c>
      <c r="D55" s="385"/>
      <c r="E55" s="385"/>
      <c r="F55" s="385"/>
      <c r="G55" s="385"/>
      <c r="H55" s="385"/>
      <c r="I55" s="385"/>
      <c r="J55" s="385"/>
      <c r="K55" s="261"/>
    </row>
    <row r="56" spans="2:11" ht="15" customHeight="1">
      <c r="B56" s="260"/>
      <c r="C56" s="265"/>
      <c r="D56" s="385" t="s">
        <v>756</v>
      </c>
      <c r="E56" s="385"/>
      <c r="F56" s="385"/>
      <c r="G56" s="385"/>
      <c r="H56" s="385"/>
      <c r="I56" s="385"/>
      <c r="J56" s="385"/>
      <c r="K56" s="261"/>
    </row>
    <row r="57" spans="2:11" ht="15" customHeight="1">
      <c r="B57" s="260"/>
      <c r="C57" s="265"/>
      <c r="D57" s="385" t="s">
        <v>757</v>
      </c>
      <c r="E57" s="385"/>
      <c r="F57" s="385"/>
      <c r="G57" s="385"/>
      <c r="H57" s="385"/>
      <c r="I57" s="385"/>
      <c r="J57" s="385"/>
      <c r="K57" s="261"/>
    </row>
    <row r="58" spans="2:11" ht="15" customHeight="1">
      <c r="B58" s="260"/>
      <c r="C58" s="265"/>
      <c r="D58" s="385" t="s">
        <v>758</v>
      </c>
      <c r="E58" s="385"/>
      <c r="F58" s="385"/>
      <c r="G58" s="385"/>
      <c r="H58" s="385"/>
      <c r="I58" s="385"/>
      <c r="J58" s="385"/>
      <c r="K58" s="261"/>
    </row>
    <row r="59" spans="2:11" ht="15" customHeight="1">
      <c r="B59" s="260"/>
      <c r="C59" s="265"/>
      <c r="D59" s="385" t="s">
        <v>759</v>
      </c>
      <c r="E59" s="385"/>
      <c r="F59" s="385"/>
      <c r="G59" s="385"/>
      <c r="H59" s="385"/>
      <c r="I59" s="385"/>
      <c r="J59" s="385"/>
      <c r="K59" s="261"/>
    </row>
    <row r="60" spans="2:11" ht="15" customHeight="1">
      <c r="B60" s="260"/>
      <c r="C60" s="265"/>
      <c r="D60" s="384" t="s">
        <v>760</v>
      </c>
      <c r="E60" s="384"/>
      <c r="F60" s="384"/>
      <c r="G60" s="384"/>
      <c r="H60" s="384"/>
      <c r="I60" s="384"/>
      <c r="J60" s="384"/>
      <c r="K60" s="261"/>
    </row>
    <row r="61" spans="2:11" ht="15" customHeight="1">
      <c r="B61" s="260"/>
      <c r="C61" s="265"/>
      <c r="D61" s="385" t="s">
        <v>761</v>
      </c>
      <c r="E61" s="385"/>
      <c r="F61" s="385"/>
      <c r="G61" s="385"/>
      <c r="H61" s="385"/>
      <c r="I61" s="385"/>
      <c r="J61" s="385"/>
      <c r="K61" s="261"/>
    </row>
    <row r="62" spans="2:11" ht="12.75" customHeight="1">
      <c r="B62" s="260"/>
      <c r="C62" s="265"/>
      <c r="D62" s="265"/>
      <c r="E62" s="268"/>
      <c r="F62" s="265"/>
      <c r="G62" s="265"/>
      <c r="H62" s="265"/>
      <c r="I62" s="265"/>
      <c r="J62" s="265"/>
      <c r="K62" s="261"/>
    </row>
    <row r="63" spans="2:11" ht="15" customHeight="1">
      <c r="B63" s="260"/>
      <c r="C63" s="265"/>
      <c r="D63" s="385" t="s">
        <v>762</v>
      </c>
      <c r="E63" s="385"/>
      <c r="F63" s="385"/>
      <c r="G63" s="385"/>
      <c r="H63" s="385"/>
      <c r="I63" s="385"/>
      <c r="J63" s="385"/>
      <c r="K63" s="261"/>
    </row>
    <row r="64" spans="2:11" ht="15" customHeight="1">
      <c r="B64" s="260"/>
      <c r="C64" s="265"/>
      <c r="D64" s="384" t="s">
        <v>763</v>
      </c>
      <c r="E64" s="384"/>
      <c r="F64" s="384"/>
      <c r="G64" s="384"/>
      <c r="H64" s="384"/>
      <c r="I64" s="384"/>
      <c r="J64" s="384"/>
      <c r="K64" s="261"/>
    </row>
    <row r="65" spans="2:11" ht="15" customHeight="1">
      <c r="B65" s="260"/>
      <c r="C65" s="265"/>
      <c r="D65" s="385" t="s">
        <v>764</v>
      </c>
      <c r="E65" s="385"/>
      <c r="F65" s="385"/>
      <c r="G65" s="385"/>
      <c r="H65" s="385"/>
      <c r="I65" s="385"/>
      <c r="J65" s="385"/>
      <c r="K65" s="261"/>
    </row>
    <row r="66" spans="2:11" ht="15" customHeight="1">
      <c r="B66" s="260"/>
      <c r="C66" s="265"/>
      <c r="D66" s="385" t="s">
        <v>765</v>
      </c>
      <c r="E66" s="385"/>
      <c r="F66" s="385"/>
      <c r="G66" s="385"/>
      <c r="H66" s="385"/>
      <c r="I66" s="385"/>
      <c r="J66" s="385"/>
      <c r="K66" s="261"/>
    </row>
    <row r="67" spans="2:11" ht="15" customHeight="1">
      <c r="B67" s="260"/>
      <c r="C67" s="265"/>
      <c r="D67" s="385" t="s">
        <v>766</v>
      </c>
      <c r="E67" s="385"/>
      <c r="F67" s="385"/>
      <c r="G67" s="385"/>
      <c r="H67" s="385"/>
      <c r="I67" s="385"/>
      <c r="J67" s="385"/>
      <c r="K67" s="261"/>
    </row>
    <row r="68" spans="2:11" ht="15" customHeight="1">
      <c r="B68" s="260"/>
      <c r="C68" s="265"/>
      <c r="D68" s="385" t="s">
        <v>767</v>
      </c>
      <c r="E68" s="385"/>
      <c r="F68" s="385"/>
      <c r="G68" s="385"/>
      <c r="H68" s="385"/>
      <c r="I68" s="385"/>
      <c r="J68" s="385"/>
      <c r="K68" s="261"/>
    </row>
    <row r="69" spans="2:11" ht="12.75" customHeight="1">
      <c r="B69" s="269"/>
      <c r="C69" s="270"/>
      <c r="D69" s="270"/>
      <c r="E69" s="270"/>
      <c r="F69" s="270"/>
      <c r="G69" s="270"/>
      <c r="H69" s="270"/>
      <c r="I69" s="270"/>
      <c r="J69" s="270"/>
      <c r="K69" s="271"/>
    </row>
    <row r="70" spans="2:11" ht="18.75" customHeight="1">
      <c r="B70" s="272"/>
      <c r="C70" s="272"/>
      <c r="D70" s="272"/>
      <c r="E70" s="272"/>
      <c r="F70" s="272"/>
      <c r="G70" s="272"/>
      <c r="H70" s="272"/>
      <c r="I70" s="272"/>
      <c r="J70" s="272"/>
      <c r="K70" s="273"/>
    </row>
    <row r="71" spans="2:11" ht="18.75" customHeight="1">
      <c r="B71" s="273"/>
      <c r="C71" s="273"/>
      <c r="D71" s="273"/>
      <c r="E71" s="273"/>
      <c r="F71" s="273"/>
      <c r="G71" s="273"/>
      <c r="H71" s="273"/>
      <c r="I71" s="273"/>
      <c r="J71" s="273"/>
      <c r="K71" s="273"/>
    </row>
    <row r="72" spans="2:11" ht="7.5" customHeight="1">
      <c r="B72" s="274"/>
      <c r="C72" s="275"/>
      <c r="D72" s="275"/>
      <c r="E72" s="275"/>
      <c r="F72" s="275"/>
      <c r="G72" s="275"/>
      <c r="H72" s="275"/>
      <c r="I72" s="275"/>
      <c r="J72" s="275"/>
      <c r="K72" s="276"/>
    </row>
    <row r="73" spans="2:11" ht="45" customHeight="1">
      <c r="B73" s="277"/>
      <c r="C73" s="383" t="s">
        <v>90</v>
      </c>
      <c r="D73" s="383"/>
      <c r="E73" s="383"/>
      <c r="F73" s="383"/>
      <c r="G73" s="383"/>
      <c r="H73" s="383"/>
      <c r="I73" s="383"/>
      <c r="J73" s="383"/>
      <c r="K73" s="278"/>
    </row>
    <row r="74" spans="2:11" ht="17.25" customHeight="1">
      <c r="B74" s="277"/>
      <c r="C74" s="279" t="s">
        <v>768</v>
      </c>
      <c r="D74" s="279"/>
      <c r="E74" s="279"/>
      <c r="F74" s="279" t="s">
        <v>769</v>
      </c>
      <c r="G74" s="280"/>
      <c r="H74" s="279" t="s">
        <v>109</v>
      </c>
      <c r="I74" s="279" t="s">
        <v>54</v>
      </c>
      <c r="J74" s="279" t="s">
        <v>770</v>
      </c>
      <c r="K74" s="278"/>
    </row>
    <row r="75" spans="2:11" ht="17.25" customHeight="1">
      <c r="B75" s="277"/>
      <c r="C75" s="281" t="s">
        <v>771</v>
      </c>
      <c r="D75" s="281"/>
      <c r="E75" s="281"/>
      <c r="F75" s="282" t="s">
        <v>772</v>
      </c>
      <c r="G75" s="283"/>
      <c r="H75" s="281"/>
      <c r="I75" s="281"/>
      <c r="J75" s="281" t="s">
        <v>773</v>
      </c>
      <c r="K75" s="278"/>
    </row>
    <row r="76" spans="2:11" ht="5.25" customHeight="1">
      <c r="B76" s="277"/>
      <c r="C76" s="284"/>
      <c r="D76" s="284"/>
      <c r="E76" s="284"/>
      <c r="F76" s="284"/>
      <c r="G76" s="285"/>
      <c r="H76" s="284"/>
      <c r="I76" s="284"/>
      <c r="J76" s="284"/>
      <c r="K76" s="278"/>
    </row>
    <row r="77" spans="2:11" ht="15" customHeight="1">
      <c r="B77" s="277"/>
      <c r="C77" s="267" t="s">
        <v>50</v>
      </c>
      <c r="D77" s="284"/>
      <c r="E77" s="284"/>
      <c r="F77" s="286" t="s">
        <v>774</v>
      </c>
      <c r="G77" s="285"/>
      <c r="H77" s="267" t="s">
        <v>775</v>
      </c>
      <c r="I77" s="267" t="s">
        <v>776</v>
      </c>
      <c r="J77" s="267">
        <v>20</v>
      </c>
      <c r="K77" s="278"/>
    </row>
    <row r="78" spans="2:11" ht="15" customHeight="1">
      <c r="B78" s="277"/>
      <c r="C78" s="267" t="s">
        <v>777</v>
      </c>
      <c r="D78" s="267"/>
      <c r="E78" s="267"/>
      <c r="F78" s="286" t="s">
        <v>774</v>
      </c>
      <c r="G78" s="285"/>
      <c r="H78" s="267" t="s">
        <v>778</v>
      </c>
      <c r="I78" s="267" t="s">
        <v>776</v>
      </c>
      <c r="J78" s="267">
        <v>120</v>
      </c>
      <c r="K78" s="278"/>
    </row>
    <row r="79" spans="2:11" ht="15" customHeight="1">
      <c r="B79" s="287"/>
      <c r="C79" s="267" t="s">
        <v>779</v>
      </c>
      <c r="D79" s="267"/>
      <c r="E79" s="267"/>
      <c r="F79" s="286" t="s">
        <v>780</v>
      </c>
      <c r="G79" s="285"/>
      <c r="H79" s="267" t="s">
        <v>781</v>
      </c>
      <c r="I79" s="267" t="s">
        <v>776</v>
      </c>
      <c r="J79" s="267">
        <v>50</v>
      </c>
      <c r="K79" s="278"/>
    </row>
    <row r="80" spans="2:11" ht="15" customHeight="1">
      <c r="B80" s="287"/>
      <c r="C80" s="267" t="s">
        <v>782</v>
      </c>
      <c r="D80" s="267"/>
      <c r="E80" s="267"/>
      <c r="F80" s="286" t="s">
        <v>774</v>
      </c>
      <c r="G80" s="285"/>
      <c r="H80" s="267" t="s">
        <v>783</v>
      </c>
      <c r="I80" s="267" t="s">
        <v>784</v>
      </c>
      <c r="J80" s="267"/>
      <c r="K80" s="278"/>
    </row>
    <row r="81" spans="2:11" ht="15" customHeight="1">
      <c r="B81" s="287"/>
      <c r="C81" s="288" t="s">
        <v>785</v>
      </c>
      <c r="D81" s="288"/>
      <c r="E81" s="288"/>
      <c r="F81" s="289" t="s">
        <v>780</v>
      </c>
      <c r="G81" s="288"/>
      <c r="H81" s="288" t="s">
        <v>786</v>
      </c>
      <c r="I81" s="288" t="s">
        <v>776</v>
      </c>
      <c r="J81" s="288">
        <v>15</v>
      </c>
      <c r="K81" s="278"/>
    </row>
    <row r="82" spans="2:11" ht="15" customHeight="1">
      <c r="B82" s="287"/>
      <c r="C82" s="288" t="s">
        <v>787</v>
      </c>
      <c r="D82" s="288"/>
      <c r="E82" s="288"/>
      <c r="F82" s="289" t="s">
        <v>780</v>
      </c>
      <c r="G82" s="288"/>
      <c r="H82" s="288" t="s">
        <v>788</v>
      </c>
      <c r="I82" s="288" t="s">
        <v>776</v>
      </c>
      <c r="J82" s="288">
        <v>15</v>
      </c>
      <c r="K82" s="278"/>
    </row>
    <row r="83" spans="2:11" ht="15" customHeight="1">
      <c r="B83" s="287"/>
      <c r="C83" s="288" t="s">
        <v>789</v>
      </c>
      <c r="D83" s="288"/>
      <c r="E83" s="288"/>
      <c r="F83" s="289" t="s">
        <v>780</v>
      </c>
      <c r="G83" s="288"/>
      <c r="H83" s="288" t="s">
        <v>790</v>
      </c>
      <c r="I83" s="288" t="s">
        <v>776</v>
      </c>
      <c r="J83" s="288">
        <v>20</v>
      </c>
      <c r="K83" s="278"/>
    </row>
    <row r="84" spans="2:11" ht="15" customHeight="1">
      <c r="B84" s="287"/>
      <c r="C84" s="288" t="s">
        <v>791</v>
      </c>
      <c r="D84" s="288"/>
      <c r="E84" s="288"/>
      <c r="F84" s="289" t="s">
        <v>780</v>
      </c>
      <c r="G84" s="288"/>
      <c r="H84" s="288" t="s">
        <v>792</v>
      </c>
      <c r="I84" s="288" t="s">
        <v>776</v>
      </c>
      <c r="J84" s="288">
        <v>20</v>
      </c>
      <c r="K84" s="278"/>
    </row>
    <row r="85" spans="2:11" ht="15" customHeight="1">
      <c r="B85" s="287"/>
      <c r="C85" s="267" t="s">
        <v>793</v>
      </c>
      <c r="D85" s="267"/>
      <c r="E85" s="267"/>
      <c r="F85" s="286" t="s">
        <v>780</v>
      </c>
      <c r="G85" s="285"/>
      <c r="H85" s="267" t="s">
        <v>794</v>
      </c>
      <c r="I85" s="267" t="s">
        <v>776</v>
      </c>
      <c r="J85" s="267">
        <v>50</v>
      </c>
      <c r="K85" s="278"/>
    </row>
    <row r="86" spans="2:11" ht="15" customHeight="1">
      <c r="B86" s="287"/>
      <c r="C86" s="267" t="s">
        <v>795</v>
      </c>
      <c r="D86" s="267"/>
      <c r="E86" s="267"/>
      <c r="F86" s="286" t="s">
        <v>780</v>
      </c>
      <c r="G86" s="285"/>
      <c r="H86" s="267" t="s">
        <v>796</v>
      </c>
      <c r="I86" s="267" t="s">
        <v>776</v>
      </c>
      <c r="J86" s="267">
        <v>20</v>
      </c>
      <c r="K86" s="278"/>
    </row>
    <row r="87" spans="2:11" ht="15" customHeight="1">
      <c r="B87" s="287"/>
      <c r="C87" s="267" t="s">
        <v>797</v>
      </c>
      <c r="D87" s="267"/>
      <c r="E87" s="267"/>
      <c r="F87" s="286" t="s">
        <v>780</v>
      </c>
      <c r="G87" s="285"/>
      <c r="H87" s="267" t="s">
        <v>798</v>
      </c>
      <c r="I87" s="267" t="s">
        <v>776</v>
      </c>
      <c r="J87" s="267">
        <v>20</v>
      </c>
      <c r="K87" s="278"/>
    </row>
    <row r="88" spans="2:11" ht="15" customHeight="1">
      <c r="B88" s="287"/>
      <c r="C88" s="267" t="s">
        <v>799</v>
      </c>
      <c r="D88" s="267"/>
      <c r="E88" s="267"/>
      <c r="F88" s="286" t="s">
        <v>780</v>
      </c>
      <c r="G88" s="285"/>
      <c r="H88" s="267" t="s">
        <v>800</v>
      </c>
      <c r="I88" s="267" t="s">
        <v>776</v>
      </c>
      <c r="J88" s="267">
        <v>50</v>
      </c>
      <c r="K88" s="278"/>
    </row>
    <row r="89" spans="2:11" ht="15" customHeight="1">
      <c r="B89" s="287"/>
      <c r="C89" s="267" t="s">
        <v>801</v>
      </c>
      <c r="D89" s="267"/>
      <c r="E89" s="267"/>
      <c r="F89" s="286" t="s">
        <v>780</v>
      </c>
      <c r="G89" s="285"/>
      <c r="H89" s="267" t="s">
        <v>801</v>
      </c>
      <c r="I89" s="267" t="s">
        <v>776</v>
      </c>
      <c r="J89" s="267">
        <v>50</v>
      </c>
      <c r="K89" s="278"/>
    </row>
    <row r="90" spans="2:11" ht="15" customHeight="1">
      <c r="B90" s="287"/>
      <c r="C90" s="267" t="s">
        <v>114</v>
      </c>
      <c r="D90" s="267"/>
      <c r="E90" s="267"/>
      <c r="F90" s="286" t="s">
        <v>780</v>
      </c>
      <c r="G90" s="285"/>
      <c r="H90" s="267" t="s">
        <v>802</v>
      </c>
      <c r="I90" s="267" t="s">
        <v>776</v>
      </c>
      <c r="J90" s="267">
        <v>255</v>
      </c>
      <c r="K90" s="278"/>
    </row>
    <row r="91" spans="2:11" ht="15" customHeight="1">
      <c r="B91" s="287"/>
      <c r="C91" s="267" t="s">
        <v>803</v>
      </c>
      <c r="D91" s="267"/>
      <c r="E91" s="267"/>
      <c r="F91" s="286" t="s">
        <v>774</v>
      </c>
      <c r="G91" s="285"/>
      <c r="H91" s="267" t="s">
        <v>804</v>
      </c>
      <c r="I91" s="267" t="s">
        <v>805</v>
      </c>
      <c r="J91" s="267"/>
      <c r="K91" s="278"/>
    </row>
    <row r="92" spans="2:11" ht="15" customHeight="1">
      <c r="B92" s="287"/>
      <c r="C92" s="267" t="s">
        <v>806</v>
      </c>
      <c r="D92" s="267"/>
      <c r="E92" s="267"/>
      <c r="F92" s="286" t="s">
        <v>774</v>
      </c>
      <c r="G92" s="285"/>
      <c r="H92" s="267" t="s">
        <v>807</v>
      </c>
      <c r="I92" s="267" t="s">
        <v>808</v>
      </c>
      <c r="J92" s="267"/>
      <c r="K92" s="278"/>
    </row>
    <row r="93" spans="2:11" ht="15" customHeight="1">
      <c r="B93" s="287"/>
      <c r="C93" s="267" t="s">
        <v>809</v>
      </c>
      <c r="D93" s="267"/>
      <c r="E93" s="267"/>
      <c r="F93" s="286" t="s">
        <v>774</v>
      </c>
      <c r="G93" s="285"/>
      <c r="H93" s="267" t="s">
        <v>809</v>
      </c>
      <c r="I93" s="267" t="s">
        <v>808</v>
      </c>
      <c r="J93" s="267"/>
      <c r="K93" s="278"/>
    </row>
    <row r="94" spans="2:11" ht="15" customHeight="1">
      <c r="B94" s="287"/>
      <c r="C94" s="267" t="s">
        <v>35</v>
      </c>
      <c r="D94" s="267"/>
      <c r="E94" s="267"/>
      <c r="F94" s="286" t="s">
        <v>774</v>
      </c>
      <c r="G94" s="285"/>
      <c r="H94" s="267" t="s">
        <v>810</v>
      </c>
      <c r="I94" s="267" t="s">
        <v>808</v>
      </c>
      <c r="J94" s="267"/>
      <c r="K94" s="278"/>
    </row>
    <row r="95" spans="2:11" ht="15" customHeight="1">
      <c r="B95" s="287"/>
      <c r="C95" s="267" t="s">
        <v>45</v>
      </c>
      <c r="D95" s="267"/>
      <c r="E95" s="267"/>
      <c r="F95" s="286" t="s">
        <v>774</v>
      </c>
      <c r="G95" s="285"/>
      <c r="H95" s="267" t="s">
        <v>811</v>
      </c>
      <c r="I95" s="267" t="s">
        <v>808</v>
      </c>
      <c r="J95" s="267"/>
      <c r="K95" s="278"/>
    </row>
    <row r="96" spans="2:11" ht="15" customHeight="1">
      <c r="B96" s="290"/>
      <c r="C96" s="291"/>
      <c r="D96" s="291"/>
      <c r="E96" s="291"/>
      <c r="F96" s="291"/>
      <c r="G96" s="291"/>
      <c r="H96" s="291"/>
      <c r="I96" s="291"/>
      <c r="J96" s="291"/>
      <c r="K96" s="292"/>
    </row>
    <row r="97" spans="2:11" ht="18.75" customHeight="1">
      <c r="B97" s="293"/>
      <c r="C97" s="294"/>
      <c r="D97" s="294"/>
      <c r="E97" s="294"/>
      <c r="F97" s="294"/>
      <c r="G97" s="294"/>
      <c r="H97" s="294"/>
      <c r="I97" s="294"/>
      <c r="J97" s="294"/>
      <c r="K97" s="293"/>
    </row>
    <row r="98" spans="2:11" ht="18.75" customHeight="1">
      <c r="B98" s="273"/>
      <c r="C98" s="273"/>
      <c r="D98" s="273"/>
      <c r="E98" s="273"/>
      <c r="F98" s="273"/>
      <c r="G98" s="273"/>
      <c r="H98" s="273"/>
      <c r="I98" s="273"/>
      <c r="J98" s="273"/>
      <c r="K98" s="273"/>
    </row>
    <row r="99" spans="2:11" ht="7.5" customHeight="1">
      <c r="B99" s="274"/>
      <c r="C99" s="275"/>
      <c r="D99" s="275"/>
      <c r="E99" s="275"/>
      <c r="F99" s="275"/>
      <c r="G99" s="275"/>
      <c r="H99" s="275"/>
      <c r="I99" s="275"/>
      <c r="J99" s="275"/>
      <c r="K99" s="276"/>
    </row>
    <row r="100" spans="2:11" ht="45" customHeight="1">
      <c r="B100" s="277"/>
      <c r="C100" s="383" t="s">
        <v>812</v>
      </c>
      <c r="D100" s="383"/>
      <c r="E100" s="383"/>
      <c r="F100" s="383"/>
      <c r="G100" s="383"/>
      <c r="H100" s="383"/>
      <c r="I100" s="383"/>
      <c r="J100" s="383"/>
      <c r="K100" s="278"/>
    </row>
    <row r="101" spans="2:11" ht="17.25" customHeight="1">
      <c r="B101" s="277"/>
      <c r="C101" s="279" t="s">
        <v>768</v>
      </c>
      <c r="D101" s="279"/>
      <c r="E101" s="279"/>
      <c r="F101" s="279" t="s">
        <v>769</v>
      </c>
      <c r="G101" s="280"/>
      <c r="H101" s="279" t="s">
        <v>109</v>
      </c>
      <c r="I101" s="279" t="s">
        <v>54</v>
      </c>
      <c r="J101" s="279" t="s">
        <v>770</v>
      </c>
      <c r="K101" s="278"/>
    </row>
    <row r="102" spans="2:11" ht="17.25" customHeight="1">
      <c r="B102" s="277"/>
      <c r="C102" s="281" t="s">
        <v>771</v>
      </c>
      <c r="D102" s="281"/>
      <c r="E102" s="281"/>
      <c r="F102" s="282" t="s">
        <v>772</v>
      </c>
      <c r="G102" s="283"/>
      <c r="H102" s="281"/>
      <c r="I102" s="281"/>
      <c r="J102" s="281" t="s">
        <v>773</v>
      </c>
      <c r="K102" s="278"/>
    </row>
    <row r="103" spans="2:11" ht="5.25" customHeight="1">
      <c r="B103" s="277"/>
      <c r="C103" s="279"/>
      <c r="D103" s="279"/>
      <c r="E103" s="279"/>
      <c r="F103" s="279"/>
      <c r="G103" s="295"/>
      <c r="H103" s="279"/>
      <c r="I103" s="279"/>
      <c r="J103" s="279"/>
      <c r="K103" s="278"/>
    </row>
    <row r="104" spans="2:11" ht="15" customHeight="1">
      <c r="B104" s="277"/>
      <c r="C104" s="267" t="s">
        <v>50</v>
      </c>
      <c r="D104" s="284"/>
      <c r="E104" s="284"/>
      <c r="F104" s="286" t="s">
        <v>774</v>
      </c>
      <c r="G104" s="295"/>
      <c r="H104" s="267" t="s">
        <v>813</v>
      </c>
      <c r="I104" s="267" t="s">
        <v>776</v>
      </c>
      <c r="J104" s="267">
        <v>20</v>
      </c>
      <c r="K104" s="278"/>
    </row>
    <row r="105" spans="2:11" ht="15" customHeight="1">
      <c r="B105" s="277"/>
      <c r="C105" s="267" t="s">
        <v>777</v>
      </c>
      <c r="D105" s="267"/>
      <c r="E105" s="267"/>
      <c r="F105" s="286" t="s">
        <v>774</v>
      </c>
      <c r="G105" s="267"/>
      <c r="H105" s="267" t="s">
        <v>813</v>
      </c>
      <c r="I105" s="267" t="s">
        <v>776</v>
      </c>
      <c r="J105" s="267">
        <v>120</v>
      </c>
      <c r="K105" s="278"/>
    </row>
    <row r="106" spans="2:11" ht="15" customHeight="1">
      <c r="B106" s="287"/>
      <c r="C106" s="267" t="s">
        <v>779</v>
      </c>
      <c r="D106" s="267"/>
      <c r="E106" s="267"/>
      <c r="F106" s="286" t="s">
        <v>780</v>
      </c>
      <c r="G106" s="267"/>
      <c r="H106" s="267" t="s">
        <v>813</v>
      </c>
      <c r="I106" s="267" t="s">
        <v>776</v>
      </c>
      <c r="J106" s="267">
        <v>50</v>
      </c>
      <c r="K106" s="278"/>
    </row>
    <row r="107" spans="2:11" ht="15" customHeight="1">
      <c r="B107" s="287"/>
      <c r="C107" s="267" t="s">
        <v>782</v>
      </c>
      <c r="D107" s="267"/>
      <c r="E107" s="267"/>
      <c r="F107" s="286" t="s">
        <v>774</v>
      </c>
      <c r="G107" s="267"/>
      <c r="H107" s="267" t="s">
        <v>813</v>
      </c>
      <c r="I107" s="267" t="s">
        <v>784</v>
      </c>
      <c r="J107" s="267"/>
      <c r="K107" s="278"/>
    </row>
    <row r="108" spans="2:11" ht="15" customHeight="1">
      <c r="B108" s="287"/>
      <c r="C108" s="267" t="s">
        <v>793</v>
      </c>
      <c r="D108" s="267"/>
      <c r="E108" s="267"/>
      <c r="F108" s="286" t="s">
        <v>780</v>
      </c>
      <c r="G108" s="267"/>
      <c r="H108" s="267" t="s">
        <v>813</v>
      </c>
      <c r="I108" s="267" t="s">
        <v>776</v>
      </c>
      <c r="J108" s="267">
        <v>50</v>
      </c>
      <c r="K108" s="278"/>
    </row>
    <row r="109" spans="2:11" ht="15" customHeight="1">
      <c r="B109" s="287"/>
      <c r="C109" s="267" t="s">
        <v>801</v>
      </c>
      <c r="D109" s="267"/>
      <c r="E109" s="267"/>
      <c r="F109" s="286" t="s">
        <v>780</v>
      </c>
      <c r="G109" s="267"/>
      <c r="H109" s="267" t="s">
        <v>813</v>
      </c>
      <c r="I109" s="267" t="s">
        <v>776</v>
      </c>
      <c r="J109" s="267">
        <v>50</v>
      </c>
      <c r="K109" s="278"/>
    </row>
    <row r="110" spans="2:11" ht="15" customHeight="1">
      <c r="B110" s="287"/>
      <c r="C110" s="267" t="s">
        <v>799</v>
      </c>
      <c r="D110" s="267"/>
      <c r="E110" s="267"/>
      <c r="F110" s="286" t="s">
        <v>780</v>
      </c>
      <c r="G110" s="267"/>
      <c r="H110" s="267" t="s">
        <v>813</v>
      </c>
      <c r="I110" s="267" t="s">
        <v>776</v>
      </c>
      <c r="J110" s="267">
        <v>50</v>
      </c>
      <c r="K110" s="278"/>
    </row>
    <row r="111" spans="2:11" ht="15" customHeight="1">
      <c r="B111" s="287"/>
      <c r="C111" s="267" t="s">
        <v>50</v>
      </c>
      <c r="D111" s="267"/>
      <c r="E111" s="267"/>
      <c r="F111" s="286" t="s">
        <v>774</v>
      </c>
      <c r="G111" s="267"/>
      <c r="H111" s="267" t="s">
        <v>814</v>
      </c>
      <c r="I111" s="267" t="s">
        <v>776</v>
      </c>
      <c r="J111" s="267">
        <v>20</v>
      </c>
      <c r="K111" s="278"/>
    </row>
    <row r="112" spans="2:11" ht="15" customHeight="1">
      <c r="B112" s="287"/>
      <c r="C112" s="267" t="s">
        <v>815</v>
      </c>
      <c r="D112" s="267"/>
      <c r="E112" s="267"/>
      <c r="F112" s="286" t="s">
        <v>774</v>
      </c>
      <c r="G112" s="267"/>
      <c r="H112" s="267" t="s">
        <v>816</v>
      </c>
      <c r="I112" s="267" t="s">
        <v>776</v>
      </c>
      <c r="J112" s="267">
        <v>120</v>
      </c>
      <c r="K112" s="278"/>
    </row>
    <row r="113" spans="2:11" ht="15" customHeight="1">
      <c r="B113" s="287"/>
      <c r="C113" s="267" t="s">
        <v>35</v>
      </c>
      <c r="D113" s="267"/>
      <c r="E113" s="267"/>
      <c r="F113" s="286" t="s">
        <v>774</v>
      </c>
      <c r="G113" s="267"/>
      <c r="H113" s="267" t="s">
        <v>817</v>
      </c>
      <c r="I113" s="267" t="s">
        <v>808</v>
      </c>
      <c r="J113" s="267"/>
      <c r="K113" s="278"/>
    </row>
    <row r="114" spans="2:11" ht="15" customHeight="1">
      <c r="B114" s="287"/>
      <c r="C114" s="267" t="s">
        <v>45</v>
      </c>
      <c r="D114" s="267"/>
      <c r="E114" s="267"/>
      <c r="F114" s="286" t="s">
        <v>774</v>
      </c>
      <c r="G114" s="267"/>
      <c r="H114" s="267" t="s">
        <v>818</v>
      </c>
      <c r="I114" s="267" t="s">
        <v>808</v>
      </c>
      <c r="J114" s="267"/>
      <c r="K114" s="278"/>
    </row>
    <row r="115" spans="2:11" ht="15" customHeight="1">
      <c r="B115" s="287"/>
      <c r="C115" s="267" t="s">
        <v>54</v>
      </c>
      <c r="D115" s="267"/>
      <c r="E115" s="267"/>
      <c r="F115" s="286" t="s">
        <v>774</v>
      </c>
      <c r="G115" s="267"/>
      <c r="H115" s="267" t="s">
        <v>819</v>
      </c>
      <c r="I115" s="267" t="s">
        <v>820</v>
      </c>
      <c r="J115" s="267"/>
      <c r="K115" s="278"/>
    </row>
    <row r="116" spans="2:11" ht="15" customHeight="1">
      <c r="B116" s="290"/>
      <c r="C116" s="296"/>
      <c r="D116" s="296"/>
      <c r="E116" s="296"/>
      <c r="F116" s="296"/>
      <c r="G116" s="296"/>
      <c r="H116" s="296"/>
      <c r="I116" s="296"/>
      <c r="J116" s="296"/>
      <c r="K116" s="292"/>
    </row>
    <row r="117" spans="2:11" ht="18.75" customHeight="1">
      <c r="B117" s="297"/>
      <c r="C117" s="263"/>
      <c r="D117" s="263"/>
      <c r="E117" s="263"/>
      <c r="F117" s="298"/>
      <c r="G117" s="263"/>
      <c r="H117" s="263"/>
      <c r="I117" s="263"/>
      <c r="J117" s="263"/>
      <c r="K117" s="297"/>
    </row>
    <row r="118" spans="2:11" ht="18.75" customHeight="1">
      <c r="B118" s="273"/>
      <c r="C118" s="273"/>
      <c r="D118" s="273"/>
      <c r="E118" s="273"/>
      <c r="F118" s="273"/>
      <c r="G118" s="273"/>
      <c r="H118" s="273"/>
      <c r="I118" s="273"/>
      <c r="J118" s="273"/>
      <c r="K118" s="273"/>
    </row>
    <row r="119" spans="2:11" ht="7.5" customHeight="1">
      <c r="B119" s="299"/>
      <c r="C119" s="300"/>
      <c r="D119" s="300"/>
      <c r="E119" s="300"/>
      <c r="F119" s="300"/>
      <c r="G119" s="300"/>
      <c r="H119" s="300"/>
      <c r="I119" s="300"/>
      <c r="J119" s="300"/>
      <c r="K119" s="301"/>
    </row>
    <row r="120" spans="2:11" ht="45" customHeight="1">
      <c r="B120" s="302"/>
      <c r="C120" s="382" t="s">
        <v>821</v>
      </c>
      <c r="D120" s="382"/>
      <c r="E120" s="382"/>
      <c r="F120" s="382"/>
      <c r="G120" s="382"/>
      <c r="H120" s="382"/>
      <c r="I120" s="382"/>
      <c r="J120" s="382"/>
      <c r="K120" s="303"/>
    </row>
    <row r="121" spans="2:11" ht="17.25" customHeight="1">
      <c r="B121" s="304"/>
      <c r="C121" s="279" t="s">
        <v>768</v>
      </c>
      <c r="D121" s="279"/>
      <c r="E121" s="279"/>
      <c r="F121" s="279" t="s">
        <v>769</v>
      </c>
      <c r="G121" s="280"/>
      <c r="H121" s="279" t="s">
        <v>109</v>
      </c>
      <c r="I121" s="279" t="s">
        <v>54</v>
      </c>
      <c r="J121" s="279" t="s">
        <v>770</v>
      </c>
      <c r="K121" s="305"/>
    </row>
    <row r="122" spans="2:11" ht="17.25" customHeight="1">
      <c r="B122" s="304"/>
      <c r="C122" s="281" t="s">
        <v>771</v>
      </c>
      <c r="D122" s="281"/>
      <c r="E122" s="281"/>
      <c r="F122" s="282" t="s">
        <v>772</v>
      </c>
      <c r="G122" s="283"/>
      <c r="H122" s="281"/>
      <c r="I122" s="281"/>
      <c r="J122" s="281" t="s">
        <v>773</v>
      </c>
      <c r="K122" s="305"/>
    </row>
    <row r="123" spans="2:11" ht="5.25" customHeight="1">
      <c r="B123" s="306"/>
      <c r="C123" s="284"/>
      <c r="D123" s="284"/>
      <c r="E123" s="284"/>
      <c r="F123" s="284"/>
      <c r="G123" s="267"/>
      <c r="H123" s="284"/>
      <c r="I123" s="284"/>
      <c r="J123" s="284"/>
      <c r="K123" s="307"/>
    </row>
    <row r="124" spans="2:11" ht="15" customHeight="1">
      <c r="B124" s="306"/>
      <c r="C124" s="267" t="s">
        <v>777</v>
      </c>
      <c r="D124" s="284"/>
      <c r="E124" s="284"/>
      <c r="F124" s="286" t="s">
        <v>774</v>
      </c>
      <c r="G124" s="267"/>
      <c r="H124" s="267" t="s">
        <v>813</v>
      </c>
      <c r="I124" s="267" t="s">
        <v>776</v>
      </c>
      <c r="J124" s="267">
        <v>120</v>
      </c>
      <c r="K124" s="308"/>
    </row>
    <row r="125" spans="2:11" ht="15" customHeight="1">
      <c r="B125" s="306"/>
      <c r="C125" s="267" t="s">
        <v>822</v>
      </c>
      <c r="D125" s="267"/>
      <c r="E125" s="267"/>
      <c r="F125" s="286" t="s">
        <v>774</v>
      </c>
      <c r="G125" s="267"/>
      <c r="H125" s="267" t="s">
        <v>823</v>
      </c>
      <c r="I125" s="267" t="s">
        <v>776</v>
      </c>
      <c r="J125" s="267" t="s">
        <v>824</v>
      </c>
      <c r="K125" s="308"/>
    </row>
    <row r="126" spans="2:11" ht="15" customHeight="1">
      <c r="B126" s="306"/>
      <c r="C126" s="267" t="s">
        <v>723</v>
      </c>
      <c r="D126" s="267"/>
      <c r="E126" s="267"/>
      <c r="F126" s="286" t="s">
        <v>774</v>
      </c>
      <c r="G126" s="267"/>
      <c r="H126" s="267" t="s">
        <v>825</v>
      </c>
      <c r="I126" s="267" t="s">
        <v>776</v>
      </c>
      <c r="J126" s="267" t="s">
        <v>824</v>
      </c>
      <c r="K126" s="308"/>
    </row>
    <row r="127" spans="2:11" ht="15" customHeight="1">
      <c r="B127" s="306"/>
      <c r="C127" s="267" t="s">
        <v>785</v>
      </c>
      <c r="D127" s="267"/>
      <c r="E127" s="267"/>
      <c r="F127" s="286" t="s">
        <v>780</v>
      </c>
      <c r="G127" s="267"/>
      <c r="H127" s="267" t="s">
        <v>786</v>
      </c>
      <c r="I127" s="267" t="s">
        <v>776</v>
      </c>
      <c r="J127" s="267">
        <v>15</v>
      </c>
      <c r="K127" s="308"/>
    </row>
    <row r="128" spans="2:11" ht="15" customHeight="1">
      <c r="B128" s="306"/>
      <c r="C128" s="288" t="s">
        <v>787</v>
      </c>
      <c r="D128" s="288"/>
      <c r="E128" s="288"/>
      <c r="F128" s="289" t="s">
        <v>780</v>
      </c>
      <c r="G128" s="288"/>
      <c r="H128" s="288" t="s">
        <v>788</v>
      </c>
      <c r="I128" s="288" t="s">
        <v>776</v>
      </c>
      <c r="J128" s="288">
        <v>15</v>
      </c>
      <c r="K128" s="308"/>
    </row>
    <row r="129" spans="2:11" ht="15" customHeight="1">
      <c r="B129" s="306"/>
      <c r="C129" s="288" t="s">
        <v>789</v>
      </c>
      <c r="D129" s="288"/>
      <c r="E129" s="288"/>
      <c r="F129" s="289" t="s">
        <v>780</v>
      </c>
      <c r="G129" s="288"/>
      <c r="H129" s="288" t="s">
        <v>790</v>
      </c>
      <c r="I129" s="288" t="s">
        <v>776</v>
      </c>
      <c r="J129" s="288">
        <v>20</v>
      </c>
      <c r="K129" s="308"/>
    </row>
    <row r="130" spans="2:11" ht="15" customHeight="1">
      <c r="B130" s="306"/>
      <c r="C130" s="288" t="s">
        <v>791</v>
      </c>
      <c r="D130" s="288"/>
      <c r="E130" s="288"/>
      <c r="F130" s="289" t="s">
        <v>780</v>
      </c>
      <c r="G130" s="288"/>
      <c r="H130" s="288" t="s">
        <v>792</v>
      </c>
      <c r="I130" s="288" t="s">
        <v>776</v>
      </c>
      <c r="J130" s="288">
        <v>20</v>
      </c>
      <c r="K130" s="308"/>
    </row>
    <row r="131" spans="2:11" ht="15" customHeight="1">
      <c r="B131" s="306"/>
      <c r="C131" s="267" t="s">
        <v>779</v>
      </c>
      <c r="D131" s="267"/>
      <c r="E131" s="267"/>
      <c r="F131" s="286" t="s">
        <v>780</v>
      </c>
      <c r="G131" s="267"/>
      <c r="H131" s="267" t="s">
        <v>813</v>
      </c>
      <c r="I131" s="267" t="s">
        <v>776</v>
      </c>
      <c r="J131" s="267">
        <v>50</v>
      </c>
      <c r="K131" s="308"/>
    </row>
    <row r="132" spans="2:11" ht="15" customHeight="1">
      <c r="B132" s="306"/>
      <c r="C132" s="267" t="s">
        <v>793</v>
      </c>
      <c r="D132" s="267"/>
      <c r="E132" s="267"/>
      <c r="F132" s="286" t="s">
        <v>780</v>
      </c>
      <c r="G132" s="267"/>
      <c r="H132" s="267" t="s">
        <v>813</v>
      </c>
      <c r="I132" s="267" t="s">
        <v>776</v>
      </c>
      <c r="J132" s="267">
        <v>50</v>
      </c>
      <c r="K132" s="308"/>
    </row>
    <row r="133" spans="2:11" ht="15" customHeight="1">
      <c r="B133" s="306"/>
      <c r="C133" s="267" t="s">
        <v>799</v>
      </c>
      <c r="D133" s="267"/>
      <c r="E133" s="267"/>
      <c r="F133" s="286" t="s">
        <v>780</v>
      </c>
      <c r="G133" s="267"/>
      <c r="H133" s="267" t="s">
        <v>813</v>
      </c>
      <c r="I133" s="267" t="s">
        <v>776</v>
      </c>
      <c r="J133" s="267">
        <v>50</v>
      </c>
      <c r="K133" s="308"/>
    </row>
    <row r="134" spans="2:11" ht="15" customHeight="1">
      <c r="B134" s="306"/>
      <c r="C134" s="267" t="s">
        <v>801</v>
      </c>
      <c r="D134" s="267"/>
      <c r="E134" s="267"/>
      <c r="F134" s="286" t="s">
        <v>780</v>
      </c>
      <c r="G134" s="267"/>
      <c r="H134" s="267" t="s">
        <v>813</v>
      </c>
      <c r="I134" s="267" t="s">
        <v>776</v>
      </c>
      <c r="J134" s="267">
        <v>50</v>
      </c>
      <c r="K134" s="308"/>
    </row>
    <row r="135" spans="2:11" ht="15" customHeight="1">
      <c r="B135" s="306"/>
      <c r="C135" s="267" t="s">
        <v>114</v>
      </c>
      <c r="D135" s="267"/>
      <c r="E135" s="267"/>
      <c r="F135" s="286" t="s">
        <v>780</v>
      </c>
      <c r="G135" s="267"/>
      <c r="H135" s="267" t="s">
        <v>826</v>
      </c>
      <c r="I135" s="267" t="s">
        <v>776</v>
      </c>
      <c r="J135" s="267">
        <v>255</v>
      </c>
      <c r="K135" s="308"/>
    </row>
    <row r="136" spans="2:11" ht="15" customHeight="1">
      <c r="B136" s="306"/>
      <c r="C136" s="267" t="s">
        <v>803</v>
      </c>
      <c r="D136" s="267"/>
      <c r="E136" s="267"/>
      <c r="F136" s="286" t="s">
        <v>774</v>
      </c>
      <c r="G136" s="267"/>
      <c r="H136" s="267" t="s">
        <v>827</v>
      </c>
      <c r="I136" s="267" t="s">
        <v>805</v>
      </c>
      <c r="J136" s="267"/>
      <c r="K136" s="308"/>
    </row>
    <row r="137" spans="2:11" ht="15" customHeight="1">
      <c r="B137" s="306"/>
      <c r="C137" s="267" t="s">
        <v>806</v>
      </c>
      <c r="D137" s="267"/>
      <c r="E137" s="267"/>
      <c r="F137" s="286" t="s">
        <v>774</v>
      </c>
      <c r="G137" s="267"/>
      <c r="H137" s="267" t="s">
        <v>828</v>
      </c>
      <c r="I137" s="267" t="s">
        <v>808</v>
      </c>
      <c r="J137" s="267"/>
      <c r="K137" s="308"/>
    </row>
    <row r="138" spans="2:11" ht="15" customHeight="1">
      <c r="B138" s="306"/>
      <c r="C138" s="267" t="s">
        <v>809</v>
      </c>
      <c r="D138" s="267"/>
      <c r="E138" s="267"/>
      <c r="F138" s="286" t="s">
        <v>774</v>
      </c>
      <c r="G138" s="267"/>
      <c r="H138" s="267" t="s">
        <v>809</v>
      </c>
      <c r="I138" s="267" t="s">
        <v>808</v>
      </c>
      <c r="J138" s="267"/>
      <c r="K138" s="308"/>
    </row>
    <row r="139" spans="2:11" ht="15" customHeight="1">
      <c r="B139" s="306"/>
      <c r="C139" s="267" t="s">
        <v>35</v>
      </c>
      <c r="D139" s="267"/>
      <c r="E139" s="267"/>
      <c r="F139" s="286" t="s">
        <v>774</v>
      </c>
      <c r="G139" s="267"/>
      <c r="H139" s="267" t="s">
        <v>829</v>
      </c>
      <c r="I139" s="267" t="s">
        <v>808</v>
      </c>
      <c r="J139" s="267"/>
      <c r="K139" s="308"/>
    </row>
    <row r="140" spans="2:11" ht="15" customHeight="1">
      <c r="B140" s="306"/>
      <c r="C140" s="267" t="s">
        <v>830</v>
      </c>
      <c r="D140" s="267"/>
      <c r="E140" s="267"/>
      <c r="F140" s="286" t="s">
        <v>774</v>
      </c>
      <c r="G140" s="267"/>
      <c r="H140" s="267" t="s">
        <v>831</v>
      </c>
      <c r="I140" s="267" t="s">
        <v>808</v>
      </c>
      <c r="J140" s="267"/>
      <c r="K140" s="308"/>
    </row>
    <row r="141" spans="2:11" ht="15" customHeight="1">
      <c r="B141" s="309"/>
      <c r="C141" s="310"/>
      <c r="D141" s="310"/>
      <c r="E141" s="310"/>
      <c r="F141" s="310"/>
      <c r="G141" s="310"/>
      <c r="H141" s="310"/>
      <c r="I141" s="310"/>
      <c r="J141" s="310"/>
      <c r="K141" s="311"/>
    </row>
    <row r="142" spans="2:11" ht="18.75" customHeight="1">
      <c r="B142" s="263"/>
      <c r="C142" s="263"/>
      <c r="D142" s="263"/>
      <c r="E142" s="263"/>
      <c r="F142" s="298"/>
      <c r="G142" s="263"/>
      <c r="H142" s="263"/>
      <c r="I142" s="263"/>
      <c r="J142" s="263"/>
      <c r="K142" s="263"/>
    </row>
    <row r="143" spans="2:11" ht="18.75" customHeight="1">
      <c r="B143" s="273"/>
      <c r="C143" s="273"/>
      <c r="D143" s="273"/>
      <c r="E143" s="273"/>
      <c r="F143" s="273"/>
      <c r="G143" s="273"/>
      <c r="H143" s="273"/>
      <c r="I143" s="273"/>
      <c r="J143" s="273"/>
      <c r="K143" s="273"/>
    </row>
    <row r="144" spans="2:11" ht="7.5" customHeight="1">
      <c r="B144" s="274"/>
      <c r="C144" s="275"/>
      <c r="D144" s="275"/>
      <c r="E144" s="275"/>
      <c r="F144" s="275"/>
      <c r="G144" s="275"/>
      <c r="H144" s="275"/>
      <c r="I144" s="275"/>
      <c r="J144" s="275"/>
      <c r="K144" s="276"/>
    </row>
    <row r="145" spans="2:11" ht="45" customHeight="1">
      <c r="B145" s="277"/>
      <c r="C145" s="383" t="s">
        <v>832</v>
      </c>
      <c r="D145" s="383"/>
      <c r="E145" s="383"/>
      <c r="F145" s="383"/>
      <c r="G145" s="383"/>
      <c r="H145" s="383"/>
      <c r="I145" s="383"/>
      <c r="J145" s="383"/>
      <c r="K145" s="278"/>
    </row>
    <row r="146" spans="2:11" ht="17.25" customHeight="1">
      <c r="B146" s="277"/>
      <c r="C146" s="279" t="s">
        <v>768</v>
      </c>
      <c r="D146" s="279"/>
      <c r="E146" s="279"/>
      <c r="F146" s="279" t="s">
        <v>769</v>
      </c>
      <c r="G146" s="280"/>
      <c r="H146" s="279" t="s">
        <v>109</v>
      </c>
      <c r="I146" s="279" t="s">
        <v>54</v>
      </c>
      <c r="J146" s="279" t="s">
        <v>770</v>
      </c>
      <c r="K146" s="278"/>
    </row>
    <row r="147" spans="2:11" ht="17.25" customHeight="1">
      <c r="B147" s="277"/>
      <c r="C147" s="281" t="s">
        <v>771</v>
      </c>
      <c r="D147" s="281"/>
      <c r="E147" s="281"/>
      <c r="F147" s="282" t="s">
        <v>772</v>
      </c>
      <c r="G147" s="283"/>
      <c r="H147" s="281"/>
      <c r="I147" s="281"/>
      <c r="J147" s="281" t="s">
        <v>773</v>
      </c>
      <c r="K147" s="278"/>
    </row>
    <row r="148" spans="2:11" ht="5.25" customHeight="1">
      <c r="B148" s="287"/>
      <c r="C148" s="284"/>
      <c r="D148" s="284"/>
      <c r="E148" s="284"/>
      <c r="F148" s="284"/>
      <c r="G148" s="285"/>
      <c r="H148" s="284"/>
      <c r="I148" s="284"/>
      <c r="J148" s="284"/>
      <c r="K148" s="308"/>
    </row>
    <row r="149" spans="2:11" ht="15" customHeight="1">
      <c r="B149" s="287"/>
      <c r="C149" s="312" t="s">
        <v>777</v>
      </c>
      <c r="D149" s="267"/>
      <c r="E149" s="267"/>
      <c r="F149" s="313" t="s">
        <v>774</v>
      </c>
      <c r="G149" s="267"/>
      <c r="H149" s="312" t="s">
        <v>813</v>
      </c>
      <c r="I149" s="312" t="s">
        <v>776</v>
      </c>
      <c r="J149" s="312">
        <v>120</v>
      </c>
      <c r="K149" s="308"/>
    </row>
    <row r="150" spans="2:11" ht="15" customHeight="1">
      <c r="B150" s="287"/>
      <c r="C150" s="312" t="s">
        <v>822</v>
      </c>
      <c r="D150" s="267"/>
      <c r="E150" s="267"/>
      <c r="F150" s="313" t="s">
        <v>774</v>
      </c>
      <c r="G150" s="267"/>
      <c r="H150" s="312" t="s">
        <v>833</v>
      </c>
      <c r="I150" s="312" t="s">
        <v>776</v>
      </c>
      <c r="J150" s="312" t="s">
        <v>824</v>
      </c>
      <c r="K150" s="308"/>
    </row>
    <row r="151" spans="2:11" ht="15" customHeight="1">
      <c r="B151" s="287"/>
      <c r="C151" s="312" t="s">
        <v>723</v>
      </c>
      <c r="D151" s="267"/>
      <c r="E151" s="267"/>
      <c r="F151" s="313" t="s">
        <v>774</v>
      </c>
      <c r="G151" s="267"/>
      <c r="H151" s="312" t="s">
        <v>834</v>
      </c>
      <c r="I151" s="312" t="s">
        <v>776</v>
      </c>
      <c r="J151" s="312" t="s">
        <v>824</v>
      </c>
      <c r="K151" s="308"/>
    </row>
    <row r="152" spans="2:11" ht="15" customHeight="1">
      <c r="B152" s="287"/>
      <c r="C152" s="312" t="s">
        <v>779</v>
      </c>
      <c r="D152" s="267"/>
      <c r="E152" s="267"/>
      <c r="F152" s="313" t="s">
        <v>780</v>
      </c>
      <c r="G152" s="267"/>
      <c r="H152" s="312" t="s">
        <v>813</v>
      </c>
      <c r="I152" s="312" t="s">
        <v>776</v>
      </c>
      <c r="J152" s="312">
        <v>50</v>
      </c>
      <c r="K152" s="308"/>
    </row>
    <row r="153" spans="2:11" ht="15" customHeight="1">
      <c r="B153" s="287"/>
      <c r="C153" s="312" t="s">
        <v>782</v>
      </c>
      <c r="D153" s="267"/>
      <c r="E153" s="267"/>
      <c r="F153" s="313" t="s">
        <v>774</v>
      </c>
      <c r="G153" s="267"/>
      <c r="H153" s="312" t="s">
        <v>813</v>
      </c>
      <c r="I153" s="312" t="s">
        <v>784</v>
      </c>
      <c r="J153" s="312"/>
      <c r="K153" s="308"/>
    </row>
    <row r="154" spans="2:11" ht="15" customHeight="1">
      <c r="B154" s="287"/>
      <c r="C154" s="312" t="s">
        <v>793</v>
      </c>
      <c r="D154" s="267"/>
      <c r="E154" s="267"/>
      <c r="F154" s="313" t="s">
        <v>780</v>
      </c>
      <c r="G154" s="267"/>
      <c r="H154" s="312" t="s">
        <v>813</v>
      </c>
      <c r="I154" s="312" t="s">
        <v>776</v>
      </c>
      <c r="J154" s="312">
        <v>50</v>
      </c>
      <c r="K154" s="308"/>
    </row>
    <row r="155" spans="2:11" ht="15" customHeight="1">
      <c r="B155" s="287"/>
      <c r="C155" s="312" t="s">
        <v>801</v>
      </c>
      <c r="D155" s="267"/>
      <c r="E155" s="267"/>
      <c r="F155" s="313" t="s">
        <v>780</v>
      </c>
      <c r="G155" s="267"/>
      <c r="H155" s="312" t="s">
        <v>813</v>
      </c>
      <c r="I155" s="312" t="s">
        <v>776</v>
      </c>
      <c r="J155" s="312">
        <v>50</v>
      </c>
      <c r="K155" s="308"/>
    </row>
    <row r="156" spans="2:11" ht="15" customHeight="1">
      <c r="B156" s="287"/>
      <c r="C156" s="312" t="s">
        <v>799</v>
      </c>
      <c r="D156" s="267"/>
      <c r="E156" s="267"/>
      <c r="F156" s="313" t="s">
        <v>780</v>
      </c>
      <c r="G156" s="267"/>
      <c r="H156" s="312" t="s">
        <v>813</v>
      </c>
      <c r="I156" s="312" t="s">
        <v>776</v>
      </c>
      <c r="J156" s="312">
        <v>50</v>
      </c>
      <c r="K156" s="308"/>
    </row>
    <row r="157" spans="2:11" ht="15" customHeight="1">
      <c r="B157" s="287"/>
      <c r="C157" s="312" t="s">
        <v>95</v>
      </c>
      <c r="D157" s="267"/>
      <c r="E157" s="267"/>
      <c r="F157" s="313" t="s">
        <v>774</v>
      </c>
      <c r="G157" s="267"/>
      <c r="H157" s="312" t="s">
        <v>835</v>
      </c>
      <c r="I157" s="312" t="s">
        <v>776</v>
      </c>
      <c r="J157" s="312" t="s">
        <v>836</v>
      </c>
      <c r="K157" s="308"/>
    </row>
    <row r="158" spans="2:11" ht="15" customHeight="1">
      <c r="B158" s="287"/>
      <c r="C158" s="312" t="s">
        <v>837</v>
      </c>
      <c r="D158" s="267"/>
      <c r="E158" s="267"/>
      <c r="F158" s="313" t="s">
        <v>774</v>
      </c>
      <c r="G158" s="267"/>
      <c r="H158" s="312" t="s">
        <v>838</v>
      </c>
      <c r="I158" s="312" t="s">
        <v>808</v>
      </c>
      <c r="J158" s="312"/>
      <c r="K158" s="308"/>
    </row>
    <row r="159" spans="2:11" ht="15" customHeight="1">
      <c r="B159" s="314"/>
      <c r="C159" s="296"/>
      <c r="D159" s="296"/>
      <c r="E159" s="296"/>
      <c r="F159" s="296"/>
      <c r="G159" s="296"/>
      <c r="H159" s="296"/>
      <c r="I159" s="296"/>
      <c r="J159" s="296"/>
      <c r="K159" s="315"/>
    </row>
    <row r="160" spans="2:11" ht="18.75" customHeight="1">
      <c r="B160" s="263"/>
      <c r="C160" s="267"/>
      <c r="D160" s="267"/>
      <c r="E160" s="267"/>
      <c r="F160" s="286"/>
      <c r="G160" s="267"/>
      <c r="H160" s="267"/>
      <c r="I160" s="267"/>
      <c r="J160" s="267"/>
      <c r="K160" s="263"/>
    </row>
    <row r="161" spans="2:11" ht="18.75" customHeight="1">
      <c r="B161" s="273"/>
      <c r="C161" s="273"/>
      <c r="D161" s="273"/>
      <c r="E161" s="273"/>
      <c r="F161" s="273"/>
      <c r="G161" s="273"/>
      <c r="H161" s="273"/>
      <c r="I161" s="273"/>
      <c r="J161" s="273"/>
      <c r="K161" s="273"/>
    </row>
    <row r="162" spans="2:11" ht="7.5" customHeight="1">
      <c r="B162" s="255"/>
      <c r="C162" s="256"/>
      <c r="D162" s="256"/>
      <c r="E162" s="256"/>
      <c r="F162" s="256"/>
      <c r="G162" s="256"/>
      <c r="H162" s="256"/>
      <c r="I162" s="256"/>
      <c r="J162" s="256"/>
      <c r="K162" s="257"/>
    </row>
    <row r="163" spans="2:11" ht="45" customHeight="1">
      <c r="B163" s="258"/>
      <c r="C163" s="382" t="s">
        <v>839</v>
      </c>
      <c r="D163" s="382"/>
      <c r="E163" s="382"/>
      <c r="F163" s="382"/>
      <c r="G163" s="382"/>
      <c r="H163" s="382"/>
      <c r="I163" s="382"/>
      <c r="J163" s="382"/>
      <c r="K163" s="259"/>
    </row>
    <row r="164" spans="2:11" ht="17.25" customHeight="1">
      <c r="B164" s="258"/>
      <c r="C164" s="279" t="s">
        <v>768</v>
      </c>
      <c r="D164" s="279"/>
      <c r="E164" s="279"/>
      <c r="F164" s="279" t="s">
        <v>769</v>
      </c>
      <c r="G164" s="316"/>
      <c r="H164" s="317" t="s">
        <v>109</v>
      </c>
      <c r="I164" s="317" t="s">
        <v>54</v>
      </c>
      <c r="J164" s="279" t="s">
        <v>770</v>
      </c>
      <c r="K164" s="259"/>
    </row>
    <row r="165" spans="2:11" ht="17.25" customHeight="1">
      <c r="B165" s="260"/>
      <c r="C165" s="281" t="s">
        <v>771</v>
      </c>
      <c r="D165" s="281"/>
      <c r="E165" s="281"/>
      <c r="F165" s="282" t="s">
        <v>772</v>
      </c>
      <c r="G165" s="318"/>
      <c r="H165" s="319"/>
      <c r="I165" s="319"/>
      <c r="J165" s="281" t="s">
        <v>773</v>
      </c>
      <c r="K165" s="261"/>
    </row>
    <row r="166" spans="2:11" ht="5.25" customHeight="1">
      <c r="B166" s="287"/>
      <c r="C166" s="284"/>
      <c r="D166" s="284"/>
      <c r="E166" s="284"/>
      <c r="F166" s="284"/>
      <c r="G166" s="285"/>
      <c r="H166" s="284"/>
      <c r="I166" s="284"/>
      <c r="J166" s="284"/>
      <c r="K166" s="308"/>
    </row>
    <row r="167" spans="2:11" ht="15" customHeight="1">
      <c r="B167" s="287"/>
      <c r="C167" s="267" t="s">
        <v>777</v>
      </c>
      <c r="D167" s="267"/>
      <c r="E167" s="267"/>
      <c r="F167" s="286" t="s">
        <v>774</v>
      </c>
      <c r="G167" s="267"/>
      <c r="H167" s="267" t="s">
        <v>813</v>
      </c>
      <c r="I167" s="267" t="s">
        <v>776</v>
      </c>
      <c r="J167" s="267">
        <v>120</v>
      </c>
      <c r="K167" s="308"/>
    </row>
    <row r="168" spans="2:11" ht="15" customHeight="1">
      <c r="B168" s="287"/>
      <c r="C168" s="267" t="s">
        <v>822</v>
      </c>
      <c r="D168" s="267"/>
      <c r="E168" s="267"/>
      <c r="F168" s="286" t="s">
        <v>774</v>
      </c>
      <c r="G168" s="267"/>
      <c r="H168" s="267" t="s">
        <v>823</v>
      </c>
      <c r="I168" s="267" t="s">
        <v>776</v>
      </c>
      <c r="J168" s="267" t="s">
        <v>824</v>
      </c>
      <c r="K168" s="308"/>
    </row>
    <row r="169" spans="2:11" ht="15" customHeight="1">
      <c r="B169" s="287"/>
      <c r="C169" s="267" t="s">
        <v>723</v>
      </c>
      <c r="D169" s="267"/>
      <c r="E169" s="267"/>
      <c r="F169" s="286" t="s">
        <v>774</v>
      </c>
      <c r="G169" s="267"/>
      <c r="H169" s="267" t="s">
        <v>840</v>
      </c>
      <c r="I169" s="267" t="s">
        <v>776</v>
      </c>
      <c r="J169" s="267" t="s">
        <v>824</v>
      </c>
      <c r="K169" s="308"/>
    </row>
    <row r="170" spans="2:11" ht="15" customHeight="1">
      <c r="B170" s="287"/>
      <c r="C170" s="267" t="s">
        <v>779</v>
      </c>
      <c r="D170" s="267"/>
      <c r="E170" s="267"/>
      <c r="F170" s="286" t="s">
        <v>780</v>
      </c>
      <c r="G170" s="267"/>
      <c r="H170" s="267" t="s">
        <v>840</v>
      </c>
      <c r="I170" s="267" t="s">
        <v>776</v>
      </c>
      <c r="J170" s="267">
        <v>50</v>
      </c>
      <c r="K170" s="308"/>
    </row>
    <row r="171" spans="2:11" ht="15" customHeight="1">
      <c r="B171" s="287"/>
      <c r="C171" s="267" t="s">
        <v>782</v>
      </c>
      <c r="D171" s="267"/>
      <c r="E171" s="267"/>
      <c r="F171" s="286" t="s">
        <v>774</v>
      </c>
      <c r="G171" s="267"/>
      <c r="H171" s="267" t="s">
        <v>840</v>
      </c>
      <c r="I171" s="267" t="s">
        <v>784</v>
      </c>
      <c r="J171" s="267"/>
      <c r="K171" s="308"/>
    </row>
    <row r="172" spans="2:11" ht="15" customHeight="1">
      <c r="B172" s="287"/>
      <c r="C172" s="267" t="s">
        <v>793</v>
      </c>
      <c r="D172" s="267"/>
      <c r="E172" s="267"/>
      <c r="F172" s="286" t="s">
        <v>780</v>
      </c>
      <c r="G172" s="267"/>
      <c r="H172" s="267" t="s">
        <v>840</v>
      </c>
      <c r="I172" s="267" t="s">
        <v>776</v>
      </c>
      <c r="J172" s="267">
        <v>50</v>
      </c>
      <c r="K172" s="308"/>
    </row>
    <row r="173" spans="2:11" ht="15" customHeight="1">
      <c r="B173" s="287"/>
      <c r="C173" s="267" t="s">
        <v>801</v>
      </c>
      <c r="D173" s="267"/>
      <c r="E173" s="267"/>
      <c r="F173" s="286" t="s">
        <v>780</v>
      </c>
      <c r="G173" s="267"/>
      <c r="H173" s="267" t="s">
        <v>840</v>
      </c>
      <c r="I173" s="267" t="s">
        <v>776</v>
      </c>
      <c r="J173" s="267">
        <v>50</v>
      </c>
      <c r="K173" s="308"/>
    </row>
    <row r="174" spans="2:11" ht="15" customHeight="1">
      <c r="B174" s="287"/>
      <c r="C174" s="267" t="s">
        <v>799</v>
      </c>
      <c r="D174" s="267"/>
      <c r="E174" s="267"/>
      <c r="F174" s="286" t="s">
        <v>780</v>
      </c>
      <c r="G174" s="267"/>
      <c r="H174" s="267" t="s">
        <v>840</v>
      </c>
      <c r="I174" s="267" t="s">
        <v>776</v>
      </c>
      <c r="J174" s="267">
        <v>50</v>
      </c>
      <c r="K174" s="308"/>
    </row>
    <row r="175" spans="2:11" ht="15" customHeight="1">
      <c r="B175" s="287"/>
      <c r="C175" s="267" t="s">
        <v>108</v>
      </c>
      <c r="D175" s="267"/>
      <c r="E175" s="267"/>
      <c r="F175" s="286" t="s">
        <v>774</v>
      </c>
      <c r="G175" s="267"/>
      <c r="H175" s="267" t="s">
        <v>841</v>
      </c>
      <c r="I175" s="267" t="s">
        <v>842</v>
      </c>
      <c r="J175" s="267"/>
      <c r="K175" s="308"/>
    </row>
    <row r="176" spans="2:11" ht="15" customHeight="1">
      <c r="B176" s="287"/>
      <c r="C176" s="267" t="s">
        <v>54</v>
      </c>
      <c r="D176" s="267"/>
      <c r="E176" s="267"/>
      <c r="F176" s="286" t="s">
        <v>774</v>
      </c>
      <c r="G176" s="267"/>
      <c r="H176" s="267" t="s">
        <v>843</v>
      </c>
      <c r="I176" s="267" t="s">
        <v>844</v>
      </c>
      <c r="J176" s="267">
        <v>1</v>
      </c>
      <c r="K176" s="308"/>
    </row>
    <row r="177" spans="2:11" ht="15" customHeight="1">
      <c r="B177" s="287"/>
      <c r="C177" s="267" t="s">
        <v>50</v>
      </c>
      <c r="D177" s="267"/>
      <c r="E177" s="267"/>
      <c r="F177" s="286" t="s">
        <v>774</v>
      </c>
      <c r="G177" s="267"/>
      <c r="H177" s="267" t="s">
        <v>845</v>
      </c>
      <c r="I177" s="267" t="s">
        <v>776</v>
      </c>
      <c r="J177" s="267">
        <v>20</v>
      </c>
      <c r="K177" s="308"/>
    </row>
    <row r="178" spans="2:11" ht="15" customHeight="1">
      <c r="B178" s="287"/>
      <c r="C178" s="267" t="s">
        <v>109</v>
      </c>
      <c r="D178" s="267"/>
      <c r="E178" s="267"/>
      <c r="F178" s="286" t="s">
        <v>774</v>
      </c>
      <c r="G178" s="267"/>
      <c r="H178" s="267" t="s">
        <v>846</v>
      </c>
      <c r="I178" s="267" t="s">
        <v>776</v>
      </c>
      <c r="J178" s="267">
        <v>255</v>
      </c>
      <c r="K178" s="308"/>
    </row>
    <row r="179" spans="2:11" ht="15" customHeight="1">
      <c r="B179" s="287"/>
      <c r="C179" s="267" t="s">
        <v>110</v>
      </c>
      <c r="D179" s="267"/>
      <c r="E179" s="267"/>
      <c r="F179" s="286" t="s">
        <v>774</v>
      </c>
      <c r="G179" s="267"/>
      <c r="H179" s="267" t="s">
        <v>739</v>
      </c>
      <c r="I179" s="267" t="s">
        <v>776</v>
      </c>
      <c r="J179" s="267">
        <v>10</v>
      </c>
      <c r="K179" s="308"/>
    </row>
    <row r="180" spans="2:11" ht="15" customHeight="1">
      <c r="B180" s="287"/>
      <c r="C180" s="267" t="s">
        <v>111</v>
      </c>
      <c r="D180" s="267"/>
      <c r="E180" s="267"/>
      <c r="F180" s="286" t="s">
        <v>774</v>
      </c>
      <c r="G180" s="267"/>
      <c r="H180" s="267" t="s">
        <v>847</v>
      </c>
      <c r="I180" s="267" t="s">
        <v>808</v>
      </c>
      <c r="J180" s="267"/>
      <c r="K180" s="308"/>
    </row>
    <row r="181" spans="2:11" ht="15" customHeight="1">
      <c r="B181" s="287"/>
      <c r="C181" s="267" t="s">
        <v>848</v>
      </c>
      <c r="D181" s="267"/>
      <c r="E181" s="267"/>
      <c r="F181" s="286" t="s">
        <v>774</v>
      </c>
      <c r="G181" s="267"/>
      <c r="H181" s="267" t="s">
        <v>849</v>
      </c>
      <c r="I181" s="267" t="s">
        <v>808</v>
      </c>
      <c r="J181" s="267"/>
      <c r="K181" s="308"/>
    </row>
    <row r="182" spans="2:11" ht="15" customHeight="1">
      <c r="B182" s="287"/>
      <c r="C182" s="267" t="s">
        <v>837</v>
      </c>
      <c r="D182" s="267"/>
      <c r="E182" s="267"/>
      <c r="F182" s="286" t="s">
        <v>774</v>
      </c>
      <c r="G182" s="267"/>
      <c r="H182" s="267" t="s">
        <v>850</v>
      </c>
      <c r="I182" s="267" t="s">
        <v>808</v>
      </c>
      <c r="J182" s="267"/>
      <c r="K182" s="308"/>
    </row>
    <row r="183" spans="2:11" ht="15" customHeight="1">
      <c r="B183" s="287"/>
      <c r="C183" s="267" t="s">
        <v>113</v>
      </c>
      <c r="D183" s="267"/>
      <c r="E183" s="267"/>
      <c r="F183" s="286" t="s">
        <v>780</v>
      </c>
      <c r="G183" s="267"/>
      <c r="H183" s="267" t="s">
        <v>851</v>
      </c>
      <c r="I183" s="267" t="s">
        <v>776</v>
      </c>
      <c r="J183" s="267">
        <v>50</v>
      </c>
      <c r="K183" s="308"/>
    </row>
    <row r="184" spans="2:11" ht="15" customHeight="1">
      <c r="B184" s="287"/>
      <c r="C184" s="267" t="s">
        <v>852</v>
      </c>
      <c r="D184" s="267"/>
      <c r="E184" s="267"/>
      <c r="F184" s="286" t="s">
        <v>780</v>
      </c>
      <c r="G184" s="267"/>
      <c r="H184" s="267" t="s">
        <v>853</v>
      </c>
      <c r="I184" s="267" t="s">
        <v>854</v>
      </c>
      <c r="J184" s="267"/>
      <c r="K184" s="308"/>
    </row>
    <row r="185" spans="2:11" ht="15" customHeight="1">
      <c r="B185" s="287"/>
      <c r="C185" s="267" t="s">
        <v>855</v>
      </c>
      <c r="D185" s="267"/>
      <c r="E185" s="267"/>
      <c r="F185" s="286" t="s">
        <v>780</v>
      </c>
      <c r="G185" s="267"/>
      <c r="H185" s="267" t="s">
        <v>856</v>
      </c>
      <c r="I185" s="267" t="s">
        <v>854</v>
      </c>
      <c r="J185" s="267"/>
      <c r="K185" s="308"/>
    </row>
    <row r="186" spans="2:11" ht="15" customHeight="1">
      <c r="B186" s="287"/>
      <c r="C186" s="267" t="s">
        <v>857</v>
      </c>
      <c r="D186" s="267"/>
      <c r="E186" s="267"/>
      <c r="F186" s="286" t="s">
        <v>780</v>
      </c>
      <c r="G186" s="267"/>
      <c r="H186" s="267" t="s">
        <v>858</v>
      </c>
      <c r="I186" s="267" t="s">
        <v>854</v>
      </c>
      <c r="J186" s="267"/>
      <c r="K186" s="308"/>
    </row>
    <row r="187" spans="2:11" ht="15" customHeight="1">
      <c r="B187" s="287"/>
      <c r="C187" s="320" t="s">
        <v>859</v>
      </c>
      <c r="D187" s="267"/>
      <c r="E187" s="267"/>
      <c r="F187" s="286" t="s">
        <v>780</v>
      </c>
      <c r="G187" s="267"/>
      <c r="H187" s="267" t="s">
        <v>860</v>
      </c>
      <c r="I187" s="267" t="s">
        <v>861</v>
      </c>
      <c r="J187" s="321" t="s">
        <v>862</v>
      </c>
      <c r="K187" s="308"/>
    </row>
    <row r="188" spans="2:11" ht="15" customHeight="1">
      <c r="B188" s="287"/>
      <c r="C188" s="272" t="s">
        <v>39</v>
      </c>
      <c r="D188" s="267"/>
      <c r="E188" s="267"/>
      <c r="F188" s="286" t="s">
        <v>774</v>
      </c>
      <c r="G188" s="267"/>
      <c r="H188" s="263" t="s">
        <v>863</v>
      </c>
      <c r="I188" s="267" t="s">
        <v>864</v>
      </c>
      <c r="J188" s="267"/>
      <c r="K188" s="308"/>
    </row>
    <row r="189" spans="2:11" ht="15" customHeight="1">
      <c r="B189" s="287"/>
      <c r="C189" s="272" t="s">
        <v>865</v>
      </c>
      <c r="D189" s="267"/>
      <c r="E189" s="267"/>
      <c r="F189" s="286" t="s">
        <v>774</v>
      </c>
      <c r="G189" s="267"/>
      <c r="H189" s="267" t="s">
        <v>866</v>
      </c>
      <c r="I189" s="267" t="s">
        <v>808</v>
      </c>
      <c r="J189" s="267"/>
      <c r="K189" s="308"/>
    </row>
    <row r="190" spans="2:11" ht="15" customHeight="1">
      <c r="B190" s="287"/>
      <c r="C190" s="272" t="s">
        <v>867</v>
      </c>
      <c r="D190" s="267"/>
      <c r="E190" s="267"/>
      <c r="F190" s="286" t="s">
        <v>774</v>
      </c>
      <c r="G190" s="267"/>
      <c r="H190" s="267" t="s">
        <v>868</v>
      </c>
      <c r="I190" s="267" t="s">
        <v>808</v>
      </c>
      <c r="J190" s="267"/>
      <c r="K190" s="308"/>
    </row>
    <row r="191" spans="2:11" ht="15" customHeight="1">
      <c r="B191" s="287"/>
      <c r="C191" s="272" t="s">
        <v>869</v>
      </c>
      <c r="D191" s="267"/>
      <c r="E191" s="267"/>
      <c r="F191" s="286" t="s">
        <v>780</v>
      </c>
      <c r="G191" s="267"/>
      <c r="H191" s="267" t="s">
        <v>870</v>
      </c>
      <c r="I191" s="267" t="s">
        <v>808</v>
      </c>
      <c r="J191" s="267"/>
      <c r="K191" s="308"/>
    </row>
    <row r="192" spans="2:11" ht="15" customHeight="1">
      <c r="B192" s="314"/>
      <c r="C192" s="322"/>
      <c r="D192" s="296"/>
      <c r="E192" s="296"/>
      <c r="F192" s="296"/>
      <c r="G192" s="296"/>
      <c r="H192" s="296"/>
      <c r="I192" s="296"/>
      <c r="J192" s="296"/>
      <c r="K192" s="315"/>
    </row>
    <row r="193" spans="2:11" ht="18.75" customHeight="1">
      <c r="B193" s="263"/>
      <c r="C193" s="267"/>
      <c r="D193" s="267"/>
      <c r="E193" s="267"/>
      <c r="F193" s="286"/>
      <c r="G193" s="267"/>
      <c r="H193" s="267"/>
      <c r="I193" s="267"/>
      <c r="J193" s="267"/>
      <c r="K193" s="263"/>
    </row>
    <row r="194" spans="2:11" ht="18.75" customHeight="1">
      <c r="B194" s="263"/>
      <c r="C194" s="267"/>
      <c r="D194" s="267"/>
      <c r="E194" s="267"/>
      <c r="F194" s="286"/>
      <c r="G194" s="267"/>
      <c r="H194" s="267"/>
      <c r="I194" s="267"/>
      <c r="J194" s="267"/>
      <c r="K194" s="263"/>
    </row>
    <row r="195" spans="2:11" ht="18.75" customHeight="1">
      <c r="B195" s="273"/>
      <c r="C195" s="273"/>
      <c r="D195" s="273"/>
      <c r="E195" s="273"/>
      <c r="F195" s="273"/>
      <c r="G195" s="273"/>
      <c r="H195" s="273"/>
      <c r="I195" s="273"/>
      <c r="J195" s="273"/>
      <c r="K195" s="273"/>
    </row>
    <row r="196" spans="2:11">
      <c r="B196" s="255"/>
      <c r="C196" s="256"/>
      <c r="D196" s="256"/>
      <c r="E196" s="256"/>
      <c r="F196" s="256"/>
      <c r="G196" s="256"/>
      <c r="H196" s="256"/>
      <c r="I196" s="256"/>
      <c r="J196" s="256"/>
      <c r="K196" s="257"/>
    </row>
    <row r="197" spans="2:11" ht="21">
      <c r="B197" s="258"/>
      <c r="C197" s="382" t="s">
        <v>871</v>
      </c>
      <c r="D197" s="382"/>
      <c r="E197" s="382"/>
      <c r="F197" s="382"/>
      <c r="G197" s="382"/>
      <c r="H197" s="382"/>
      <c r="I197" s="382"/>
      <c r="J197" s="382"/>
      <c r="K197" s="259"/>
    </row>
    <row r="198" spans="2:11" ht="25.5" customHeight="1">
      <c r="B198" s="258"/>
      <c r="C198" s="323" t="s">
        <v>872</v>
      </c>
      <c r="D198" s="323"/>
      <c r="E198" s="323"/>
      <c r="F198" s="323" t="s">
        <v>873</v>
      </c>
      <c r="G198" s="324"/>
      <c r="H198" s="381" t="s">
        <v>874</v>
      </c>
      <c r="I198" s="381"/>
      <c r="J198" s="381"/>
      <c r="K198" s="259"/>
    </row>
    <row r="199" spans="2:11" ht="5.25" customHeight="1">
      <c r="B199" s="287"/>
      <c r="C199" s="284"/>
      <c r="D199" s="284"/>
      <c r="E199" s="284"/>
      <c r="F199" s="284"/>
      <c r="G199" s="267"/>
      <c r="H199" s="284"/>
      <c r="I199" s="284"/>
      <c r="J199" s="284"/>
      <c r="K199" s="308"/>
    </row>
    <row r="200" spans="2:11" ht="15" customHeight="1">
      <c r="B200" s="287"/>
      <c r="C200" s="267" t="s">
        <v>864</v>
      </c>
      <c r="D200" s="267"/>
      <c r="E200" s="267"/>
      <c r="F200" s="286" t="s">
        <v>40</v>
      </c>
      <c r="G200" s="267"/>
      <c r="H200" s="379" t="s">
        <v>875</v>
      </c>
      <c r="I200" s="379"/>
      <c r="J200" s="379"/>
      <c r="K200" s="308"/>
    </row>
    <row r="201" spans="2:11" ht="15" customHeight="1">
      <c r="B201" s="287"/>
      <c r="C201" s="293"/>
      <c r="D201" s="267"/>
      <c r="E201" s="267"/>
      <c r="F201" s="286" t="s">
        <v>41</v>
      </c>
      <c r="G201" s="267"/>
      <c r="H201" s="379" t="s">
        <v>876</v>
      </c>
      <c r="I201" s="379"/>
      <c r="J201" s="379"/>
      <c r="K201" s="308"/>
    </row>
    <row r="202" spans="2:11" ht="15" customHeight="1">
      <c r="B202" s="287"/>
      <c r="C202" s="293"/>
      <c r="D202" s="267"/>
      <c r="E202" s="267"/>
      <c r="F202" s="286" t="s">
        <v>44</v>
      </c>
      <c r="G202" s="267"/>
      <c r="H202" s="379" t="s">
        <v>877</v>
      </c>
      <c r="I202" s="379"/>
      <c r="J202" s="379"/>
      <c r="K202" s="308"/>
    </row>
    <row r="203" spans="2:11" ht="15" customHeight="1">
      <c r="B203" s="287"/>
      <c r="C203" s="267"/>
      <c r="D203" s="267"/>
      <c r="E203" s="267"/>
      <c r="F203" s="286" t="s">
        <v>42</v>
      </c>
      <c r="G203" s="267"/>
      <c r="H203" s="379" t="s">
        <v>878</v>
      </c>
      <c r="I203" s="379"/>
      <c r="J203" s="379"/>
      <c r="K203" s="308"/>
    </row>
    <row r="204" spans="2:11" ht="15" customHeight="1">
      <c r="B204" s="287"/>
      <c r="C204" s="267"/>
      <c r="D204" s="267"/>
      <c r="E204" s="267"/>
      <c r="F204" s="286" t="s">
        <v>43</v>
      </c>
      <c r="G204" s="267"/>
      <c r="H204" s="379" t="s">
        <v>879</v>
      </c>
      <c r="I204" s="379"/>
      <c r="J204" s="379"/>
      <c r="K204" s="308"/>
    </row>
    <row r="205" spans="2:11" ht="15" customHeight="1">
      <c r="B205" s="287"/>
      <c r="C205" s="267"/>
      <c r="D205" s="267"/>
      <c r="E205" s="267"/>
      <c r="F205" s="286"/>
      <c r="G205" s="267"/>
      <c r="H205" s="267"/>
      <c r="I205" s="267"/>
      <c r="J205" s="267"/>
      <c r="K205" s="308"/>
    </row>
    <row r="206" spans="2:11" ht="15" customHeight="1">
      <c r="B206" s="287"/>
      <c r="C206" s="267" t="s">
        <v>820</v>
      </c>
      <c r="D206" s="267"/>
      <c r="E206" s="267"/>
      <c r="F206" s="286" t="s">
        <v>76</v>
      </c>
      <c r="G206" s="267"/>
      <c r="H206" s="379" t="s">
        <v>880</v>
      </c>
      <c r="I206" s="379"/>
      <c r="J206" s="379"/>
      <c r="K206" s="308"/>
    </row>
    <row r="207" spans="2:11" ht="15" customHeight="1">
      <c r="B207" s="287"/>
      <c r="C207" s="293"/>
      <c r="D207" s="267"/>
      <c r="E207" s="267"/>
      <c r="F207" s="286" t="s">
        <v>717</v>
      </c>
      <c r="G207" s="267"/>
      <c r="H207" s="379" t="s">
        <v>718</v>
      </c>
      <c r="I207" s="379"/>
      <c r="J207" s="379"/>
      <c r="K207" s="308"/>
    </row>
    <row r="208" spans="2:11" ht="15" customHeight="1">
      <c r="B208" s="287"/>
      <c r="C208" s="267"/>
      <c r="D208" s="267"/>
      <c r="E208" s="267"/>
      <c r="F208" s="286" t="s">
        <v>715</v>
      </c>
      <c r="G208" s="267"/>
      <c r="H208" s="379" t="s">
        <v>881</v>
      </c>
      <c r="I208" s="379"/>
      <c r="J208" s="379"/>
      <c r="K208" s="308"/>
    </row>
    <row r="209" spans="2:11" ht="15" customHeight="1">
      <c r="B209" s="325"/>
      <c r="C209" s="293"/>
      <c r="D209" s="293"/>
      <c r="E209" s="293"/>
      <c r="F209" s="286" t="s">
        <v>719</v>
      </c>
      <c r="G209" s="272"/>
      <c r="H209" s="380" t="s">
        <v>720</v>
      </c>
      <c r="I209" s="380"/>
      <c r="J209" s="380"/>
      <c r="K209" s="326"/>
    </row>
    <row r="210" spans="2:11" ht="15" customHeight="1">
      <c r="B210" s="325"/>
      <c r="C210" s="293"/>
      <c r="D210" s="293"/>
      <c r="E210" s="293"/>
      <c r="F210" s="286" t="s">
        <v>721</v>
      </c>
      <c r="G210" s="272"/>
      <c r="H210" s="380" t="s">
        <v>682</v>
      </c>
      <c r="I210" s="380"/>
      <c r="J210" s="380"/>
      <c r="K210" s="326"/>
    </row>
    <row r="211" spans="2:11" ht="15" customHeight="1">
      <c r="B211" s="325"/>
      <c r="C211" s="293"/>
      <c r="D211" s="293"/>
      <c r="E211" s="293"/>
      <c r="F211" s="327"/>
      <c r="G211" s="272"/>
      <c r="H211" s="328"/>
      <c r="I211" s="328"/>
      <c r="J211" s="328"/>
      <c r="K211" s="326"/>
    </row>
    <row r="212" spans="2:11" ht="15" customHeight="1">
      <c r="B212" s="325"/>
      <c r="C212" s="267" t="s">
        <v>844</v>
      </c>
      <c r="D212" s="293"/>
      <c r="E212" s="293"/>
      <c r="F212" s="286">
        <v>1</v>
      </c>
      <c r="G212" s="272"/>
      <c r="H212" s="380" t="s">
        <v>882</v>
      </c>
      <c r="I212" s="380"/>
      <c r="J212" s="380"/>
      <c r="K212" s="326"/>
    </row>
    <row r="213" spans="2:11" ht="15" customHeight="1">
      <c r="B213" s="325"/>
      <c r="C213" s="293"/>
      <c r="D213" s="293"/>
      <c r="E213" s="293"/>
      <c r="F213" s="286">
        <v>2</v>
      </c>
      <c r="G213" s="272"/>
      <c r="H213" s="380" t="s">
        <v>883</v>
      </c>
      <c r="I213" s="380"/>
      <c r="J213" s="380"/>
      <c r="K213" s="326"/>
    </row>
    <row r="214" spans="2:11" ht="15" customHeight="1">
      <c r="B214" s="325"/>
      <c r="C214" s="293"/>
      <c r="D214" s="293"/>
      <c r="E214" s="293"/>
      <c r="F214" s="286">
        <v>3</v>
      </c>
      <c r="G214" s="272"/>
      <c r="H214" s="380" t="s">
        <v>884</v>
      </c>
      <c r="I214" s="380"/>
      <c r="J214" s="380"/>
      <c r="K214" s="326"/>
    </row>
    <row r="215" spans="2:11" ht="15" customHeight="1">
      <c r="B215" s="325"/>
      <c r="C215" s="293"/>
      <c r="D215" s="293"/>
      <c r="E215" s="293"/>
      <c r="F215" s="286">
        <v>4</v>
      </c>
      <c r="G215" s="272"/>
      <c r="H215" s="380" t="s">
        <v>885</v>
      </c>
      <c r="I215" s="380"/>
      <c r="J215" s="380"/>
      <c r="K215" s="326"/>
    </row>
    <row r="216" spans="2:11" ht="12.75" customHeight="1">
      <c r="B216" s="329"/>
      <c r="C216" s="330"/>
      <c r="D216" s="330"/>
      <c r="E216" s="330"/>
      <c r="F216" s="330"/>
      <c r="G216" s="330"/>
      <c r="H216" s="330"/>
      <c r="I216" s="330"/>
      <c r="J216" s="330"/>
      <c r="K216" s="331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9</vt:i4>
      </vt:variant>
    </vt:vector>
  </HeadingPairs>
  <TitlesOfParts>
    <vt:vector size="14" baseType="lpstr">
      <vt:lpstr>Rekapitulace stavby</vt:lpstr>
      <vt:lpstr>SO103 - SO 103 - KOMUNIKACE</vt:lpstr>
      <vt:lpstr>VRN - VRN - Všeobecné prá...</vt:lpstr>
      <vt:lpstr>SO 181 - SO 181 - Přechod...</vt:lpstr>
      <vt:lpstr>Pokyny pro vyplnění</vt:lpstr>
      <vt:lpstr>'Rekapitulace stavby'!Názvy_tisku</vt:lpstr>
      <vt:lpstr>'SO 181 - SO 181 - Přechod...'!Názvy_tisku</vt:lpstr>
      <vt:lpstr>'SO103 - SO 103 - KOMUNIKACE'!Názvy_tisku</vt:lpstr>
      <vt:lpstr>'VRN - VRN - Všeobecné prá...'!Názvy_tisku</vt:lpstr>
      <vt:lpstr>'Pokyny pro vyplnění'!Oblast_tisku</vt:lpstr>
      <vt:lpstr>'Rekapitulace stavby'!Oblast_tisku</vt:lpstr>
      <vt:lpstr>'SO 181 - SO 181 - Přechod...'!Oblast_tisku</vt:lpstr>
      <vt:lpstr>'SO103 - SO 103 - KOMUNIKACE'!Oblast_tisku</vt:lpstr>
      <vt:lpstr>'VRN - VRN - Všeobecné prá...'!Oblast_tisku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2018-08-08T10:56:33Z</dcterms:created>
  <dcterms:modified xsi:type="dcterms:W3CDTF">2018-08-08T11:05:07Z</dcterms:modified>
</cp:coreProperties>
</file>